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admin_cowbridge-tc_gov_uk/Documents/Desktop/"/>
    </mc:Choice>
  </mc:AlternateContent>
  <xr:revisionPtr revIDLastSave="43" documentId="8_{B94B7870-E081-424D-AB1A-F3007DD62CB8}" xr6:coauthVersionLast="47" xr6:coauthVersionMax="47" xr10:uidLastSave="{146A1670-07AF-4928-9DA5-1A3C22F2469C}"/>
  <bookViews>
    <workbookView xWindow="-108" yWindow="-108" windowWidth="23256" windowHeight="12576" activeTab="7" xr2:uid="{FFB1B47C-2DF9-2D47-8D40-129740DCB092}"/>
  </bookViews>
  <sheets>
    <sheet name="Summary " sheetId="12" r:id="rId1"/>
    <sheet name="Admin" sheetId="1" r:id="rId2"/>
    <sheet name="L &amp; A " sheetId="2" r:id="rId3"/>
    <sheet name="Town Hall " sheetId="3" r:id="rId4"/>
    <sheet name="H &amp; S " sheetId="4" r:id="rId5"/>
    <sheet name="Civic " sheetId="5" r:id="rId6"/>
    <sheet name="Grants" sheetId="6" r:id="rId7"/>
    <sheet name="Christmas" sheetId="7" r:id="rId8"/>
    <sheet name="Summary" sheetId="8" state="hidden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2" l="1"/>
  <c r="D23" i="12"/>
  <c r="E23" i="12"/>
  <c r="F23" i="12"/>
  <c r="G23" i="12"/>
  <c r="H23" i="12"/>
  <c r="I23" i="12"/>
  <c r="J23" i="12"/>
  <c r="K23" i="12"/>
  <c r="C23" i="12"/>
  <c r="C21" i="12" a="1"/>
  <c r="C21" i="12" s="1"/>
  <c r="C19" i="12" a="1"/>
  <c r="C19" i="12" s="1"/>
  <c r="C17" i="12" a="1"/>
  <c r="C17" i="12" s="1"/>
  <c r="C15" i="12" a="1"/>
  <c r="C15" i="12" s="1"/>
  <c r="C13" i="12" a="1"/>
  <c r="C13" i="12" s="1"/>
  <c r="C11" i="12" a="1"/>
  <c r="C11" i="12" s="1"/>
  <c r="C9" i="12" a="1"/>
  <c r="C9" i="12" s="1"/>
  <c r="J9" i="7"/>
  <c r="J10" i="7" s="1"/>
  <c r="J12" i="7" s="1"/>
  <c r="I9" i="7"/>
  <c r="I10" i="7" s="1"/>
  <c r="I12" i="7" s="1"/>
  <c r="C10" i="7"/>
  <c r="C12" i="7" s="1"/>
  <c r="F10" i="7"/>
  <c r="F12" i="7" s="1"/>
  <c r="G9" i="7"/>
  <c r="H9" i="7" s="1"/>
  <c r="H10" i="7" s="1"/>
  <c r="H12" i="7" s="1"/>
  <c r="E9" i="7"/>
  <c r="E10" i="7" s="1"/>
  <c r="E12" i="7" s="1"/>
  <c r="D9" i="7"/>
  <c r="D10" i="7" s="1"/>
  <c r="D12" i="7" s="1"/>
  <c r="C25" i="6"/>
  <c r="D25" i="6"/>
  <c r="E25" i="6"/>
  <c r="F25" i="6"/>
  <c r="G25" i="6"/>
  <c r="H25" i="6"/>
  <c r="I25" i="6"/>
  <c r="J25" i="6"/>
  <c r="J13" i="6"/>
  <c r="I13" i="6"/>
  <c r="C23" i="6"/>
  <c r="D23" i="6"/>
  <c r="E23" i="6"/>
  <c r="F23" i="6"/>
  <c r="G23" i="6"/>
  <c r="H23" i="6"/>
  <c r="I23" i="6"/>
  <c r="J23" i="6"/>
  <c r="H13" i="6"/>
  <c r="G13" i="6"/>
  <c r="E13" i="6"/>
  <c r="D13" i="6"/>
  <c r="J10" i="5"/>
  <c r="J15" i="5" s="1"/>
  <c r="J17" i="5" s="1"/>
  <c r="J11" i="5"/>
  <c r="J12" i="5"/>
  <c r="J13" i="5"/>
  <c r="J14" i="5"/>
  <c r="J9" i="5"/>
  <c r="I10" i="5"/>
  <c r="I11" i="5"/>
  <c r="I12" i="5"/>
  <c r="I13" i="5"/>
  <c r="I14" i="5"/>
  <c r="I9" i="5"/>
  <c r="C17" i="5"/>
  <c r="D17" i="5"/>
  <c r="E17" i="5"/>
  <c r="F17" i="5"/>
  <c r="G17" i="5"/>
  <c r="H17" i="5"/>
  <c r="C15" i="5"/>
  <c r="D15" i="5"/>
  <c r="E15" i="5"/>
  <c r="F15" i="5"/>
  <c r="G15" i="5"/>
  <c r="H15" i="5"/>
  <c r="H10" i="5"/>
  <c r="H11" i="5"/>
  <c r="H12" i="5"/>
  <c r="H13" i="5"/>
  <c r="H14" i="5"/>
  <c r="H9" i="5"/>
  <c r="G10" i="5"/>
  <c r="G11" i="5"/>
  <c r="G12" i="5"/>
  <c r="G13" i="5"/>
  <c r="G14" i="5"/>
  <c r="G9" i="5"/>
  <c r="E10" i="5"/>
  <c r="E11" i="5"/>
  <c r="E12" i="5"/>
  <c r="E13" i="5"/>
  <c r="E14" i="5"/>
  <c r="E9" i="5"/>
  <c r="D10" i="5"/>
  <c r="D11" i="5"/>
  <c r="D12" i="5"/>
  <c r="D13" i="5"/>
  <c r="D14" i="5"/>
  <c r="D9" i="5"/>
  <c r="C11" i="4"/>
  <c r="F11" i="4"/>
  <c r="G11" i="4"/>
  <c r="I11" i="4"/>
  <c r="C7" i="4"/>
  <c r="C13" i="4" s="1"/>
  <c r="D7" i="4"/>
  <c r="E7" i="4"/>
  <c r="F7" i="4"/>
  <c r="F13" i="4" s="1"/>
  <c r="G7" i="4"/>
  <c r="G13" i="4" s="1"/>
  <c r="H7" i="4"/>
  <c r="I7" i="4"/>
  <c r="I13" i="4" s="1"/>
  <c r="J7" i="4"/>
  <c r="I9" i="4"/>
  <c r="J9" i="4" s="1"/>
  <c r="J11" i="4" s="1"/>
  <c r="G9" i="4"/>
  <c r="H9" i="4" s="1"/>
  <c r="H11" i="4" s="1"/>
  <c r="D9" i="4"/>
  <c r="D11" i="4" s="1"/>
  <c r="C35" i="3"/>
  <c r="D35" i="3"/>
  <c r="E35" i="3"/>
  <c r="F35" i="3"/>
  <c r="G35" i="3"/>
  <c r="H35" i="3"/>
  <c r="I35" i="3"/>
  <c r="J35" i="3"/>
  <c r="D12" i="3"/>
  <c r="E12" i="3"/>
  <c r="F12" i="3"/>
  <c r="G12" i="3"/>
  <c r="H12" i="3"/>
  <c r="I12" i="3"/>
  <c r="L13" i="3" s="1"/>
  <c r="J12" i="3"/>
  <c r="J6" i="3"/>
  <c r="J7" i="3"/>
  <c r="J8" i="3"/>
  <c r="J9" i="3"/>
  <c r="J10" i="3"/>
  <c r="J11" i="3"/>
  <c r="J5" i="3"/>
  <c r="I6" i="3"/>
  <c r="I7" i="3"/>
  <c r="I8" i="3"/>
  <c r="I9" i="3"/>
  <c r="I10" i="3"/>
  <c r="I11" i="3"/>
  <c r="I5" i="3"/>
  <c r="H6" i="3"/>
  <c r="H7" i="3"/>
  <c r="H8" i="3"/>
  <c r="H9" i="3"/>
  <c r="H10" i="3"/>
  <c r="H11" i="3"/>
  <c r="H5" i="3"/>
  <c r="G6" i="3"/>
  <c r="G7" i="3"/>
  <c r="G8" i="3"/>
  <c r="G9" i="3"/>
  <c r="G10" i="3"/>
  <c r="G11" i="3"/>
  <c r="G5" i="3"/>
  <c r="E6" i="3"/>
  <c r="E7" i="3"/>
  <c r="E8" i="3"/>
  <c r="E9" i="3"/>
  <c r="E10" i="3"/>
  <c r="E11" i="3"/>
  <c r="E5" i="3"/>
  <c r="D6" i="3"/>
  <c r="D7" i="3"/>
  <c r="D8" i="3"/>
  <c r="D9" i="3"/>
  <c r="D10" i="3"/>
  <c r="D11" i="3"/>
  <c r="D5" i="3"/>
  <c r="C12" i="3"/>
  <c r="G33" i="3"/>
  <c r="H33" i="3"/>
  <c r="I33" i="3"/>
  <c r="J33" i="3"/>
  <c r="D33" i="3"/>
  <c r="E33" i="3"/>
  <c r="F33" i="3"/>
  <c r="C33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15" i="3"/>
  <c r="I9" i="2"/>
  <c r="I11" i="2" s="1"/>
  <c r="G11" i="2"/>
  <c r="F11" i="2"/>
  <c r="F31" i="2" s="1"/>
  <c r="E11" i="2"/>
  <c r="C11" i="2"/>
  <c r="E9" i="2"/>
  <c r="F29" i="2"/>
  <c r="C29" i="2"/>
  <c r="C31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13" i="2"/>
  <c r="J13" i="2" s="1"/>
  <c r="J29" i="2" s="1"/>
  <c r="H20" i="2"/>
  <c r="H28" i="2"/>
  <c r="G9" i="2"/>
  <c r="H9" i="2" s="1"/>
  <c r="H11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G13" i="2"/>
  <c r="H13" i="2" s="1"/>
  <c r="E14" i="2"/>
  <c r="E15" i="2"/>
  <c r="E16" i="2"/>
  <c r="E17" i="2"/>
  <c r="E18" i="2"/>
  <c r="E29" i="2" s="1"/>
  <c r="E31" i="2" s="1"/>
  <c r="E19" i="2"/>
  <c r="E20" i="2"/>
  <c r="E21" i="2"/>
  <c r="E22" i="2"/>
  <c r="E23" i="2"/>
  <c r="E24" i="2"/>
  <c r="E25" i="2"/>
  <c r="E26" i="2"/>
  <c r="E27" i="2"/>
  <c r="E28" i="2"/>
  <c r="E13" i="2"/>
  <c r="D14" i="2"/>
  <c r="D15" i="2"/>
  <c r="D16" i="2"/>
  <c r="D17" i="2"/>
  <c r="D18" i="2"/>
  <c r="D19" i="2"/>
  <c r="D29" i="2" s="1"/>
  <c r="D20" i="2"/>
  <c r="D21" i="2"/>
  <c r="D22" i="2"/>
  <c r="D23" i="2"/>
  <c r="D24" i="2"/>
  <c r="D25" i="2"/>
  <c r="D26" i="2"/>
  <c r="D27" i="2"/>
  <c r="D28" i="2"/>
  <c r="D13" i="2"/>
  <c r="D9" i="2"/>
  <c r="D11" i="2" s="1"/>
  <c r="D31" i="2" s="1"/>
  <c r="J38" i="1"/>
  <c r="J36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4" i="1"/>
  <c r="J12" i="1"/>
  <c r="J11" i="1"/>
  <c r="J8" i="1"/>
  <c r="I38" i="1"/>
  <c r="I36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1"/>
  <c r="F12" i="1"/>
  <c r="H12" i="1" s="1"/>
  <c r="D9" i="1"/>
  <c r="D10" i="1"/>
  <c r="D11" i="1"/>
  <c r="E11" i="1" s="1"/>
  <c r="I11" i="1"/>
  <c r="I8" i="1"/>
  <c r="I12" i="1" s="1"/>
  <c r="G20" i="1"/>
  <c r="H20" i="1" s="1"/>
  <c r="G22" i="1"/>
  <c r="H22" i="1" s="1"/>
  <c r="G27" i="1"/>
  <c r="H27" i="1" s="1"/>
  <c r="G9" i="1"/>
  <c r="H9" i="1" s="1"/>
  <c r="G10" i="1"/>
  <c r="H10" i="1" s="1"/>
  <c r="G11" i="1"/>
  <c r="H11" i="1" s="1"/>
  <c r="G8" i="1"/>
  <c r="H8" i="1" s="1"/>
  <c r="E33" i="1"/>
  <c r="G33" i="1" s="1"/>
  <c r="H33" i="1" s="1"/>
  <c r="E34" i="1"/>
  <c r="G34" i="1" s="1"/>
  <c r="H34" i="1" s="1"/>
  <c r="E35" i="1"/>
  <c r="G35" i="1" s="1"/>
  <c r="H35" i="1" s="1"/>
  <c r="E15" i="1"/>
  <c r="G15" i="1" s="1"/>
  <c r="H15" i="1" s="1"/>
  <c r="E16" i="1"/>
  <c r="G16" i="1" s="1"/>
  <c r="H16" i="1" s="1"/>
  <c r="E17" i="1"/>
  <c r="G17" i="1" s="1"/>
  <c r="H17" i="1" s="1"/>
  <c r="E18" i="1"/>
  <c r="G18" i="1" s="1"/>
  <c r="H18" i="1" s="1"/>
  <c r="E19" i="1"/>
  <c r="G19" i="1" s="1"/>
  <c r="H19" i="1" s="1"/>
  <c r="E20" i="1"/>
  <c r="E21" i="1"/>
  <c r="G21" i="1" s="1"/>
  <c r="H21" i="1" s="1"/>
  <c r="E22" i="1"/>
  <c r="E23" i="1"/>
  <c r="G23" i="1" s="1"/>
  <c r="H23" i="1" s="1"/>
  <c r="E24" i="1"/>
  <c r="G24" i="1" s="1"/>
  <c r="H24" i="1" s="1"/>
  <c r="E25" i="1"/>
  <c r="G25" i="1" s="1"/>
  <c r="H25" i="1" s="1"/>
  <c r="E26" i="1"/>
  <c r="G26" i="1" s="1"/>
  <c r="H26" i="1" s="1"/>
  <c r="E27" i="1"/>
  <c r="E28" i="1"/>
  <c r="G28" i="1" s="1"/>
  <c r="H28" i="1" s="1"/>
  <c r="E29" i="1"/>
  <c r="G29" i="1" s="1"/>
  <c r="H29" i="1" s="1"/>
  <c r="E30" i="1"/>
  <c r="G30" i="1" s="1"/>
  <c r="H30" i="1" s="1"/>
  <c r="E31" i="1"/>
  <c r="G31" i="1" s="1"/>
  <c r="H31" i="1" s="1"/>
  <c r="E32" i="1"/>
  <c r="G32" i="1" s="1"/>
  <c r="H32" i="1" s="1"/>
  <c r="E10" i="1"/>
  <c r="E9" i="1"/>
  <c r="D8" i="1"/>
  <c r="E8" i="1" s="1"/>
  <c r="F36" i="1"/>
  <c r="C36" i="1"/>
  <c r="C12" i="1"/>
  <c r="C38" i="1" s="1"/>
  <c r="D14" i="1"/>
  <c r="E14" i="1"/>
  <c r="G14" i="1" s="1"/>
  <c r="H14" i="1" s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B36" i="1"/>
  <c r="L35" i="3"/>
  <c r="B35" i="3"/>
  <c r="L33" i="3"/>
  <c r="B33" i="3"/>
  <c r="B29" i="2"/>
  <c r="G30" i="12"/>
  <c r="B12" i="1"/>
  <c r="D12" i="1" s="1"/>
  <c r="B11" i="6"/>
  <c r="B7" i="4"/>
  <c r="E30" i="12"/>
  <c r="F30" i="12"/>
  <c r="B23" i="6"/>
  <c r="K23" i="6" s="1"/>
  <c r="G10" i="7" l="1"/>
  <c r="G12" i="7" s="1"/>
  <c r="I15" i="5"/>
  <c r="I17" i="5" s="1"/>
  <c r="J13" i="4"/>
  <c r="H13" i="4"/>
  <c r="D13" i="4"/>
  <c r="E9" i="4"/>
  <c r="E11" i="4" s="1"/>
  <c r="E13" i="4" s="1"/>
  <c r="L7" i="4"/>
  <c r="H29" i="2"/>
  <c r="H31" i="2"/>
  <c r="G29" i="2"/>
  <c r="G31" i="2" s="1"/>
  <c r="I29" i="2"/>
  <c r="I31" i="2" s="1"/>
  <c r="J9" i="2"/>
  <c r="J11" i="2" s="1"/>
  <c r="J31" i="2" s="1"/>
  <c r="L36" i="1"/>
  <c r="H36" i="1"/>
  <c r="D36" i="1"/>
  <c r="D38" i="1" s="1"/>
  <c r="G12" i="1"/>
  <c r="H38" i="1"/>
  <c r="F38" i="1"/>
  <c r="E36" i="1"/>
  <c r="B11" i="4"/>
  <c r="L11" i="4" s="1"/>
  <c r="B10" i="7"/>
  <c r="K10" i="7" s="1"/>
  <c r="B25" i="6"/>
  <c r="K25" i="6" s="1"/>
  <c r="B7" i="7"/>
  <c r="B12" i="7" s="1"/>
  <c r="K12" i="7" s="1"/>
  <c r="B15" i="5"/>
  <c r="K15" i="5" l="1"/>
  <c r="B17" i="5"/>
  <c r="K17" i="5" s="1"/>
  <c r="B13" i="4"/>
  <c r="L13" i="4" s="1"/>
  <c r="L29" i="2"/>
  <c r="G36" i="1"/>
  <c r="G38" i="1" s="1"/>
  <c r="E38" i="1"/>
  <c r="B38" i="1"/>
  <c r="L38" i="1" s="1"/>
  <c r="B11" i="2"/>
  <c r="B31" i="2" l="1"/>
  <c r="L31" i="2" s="1"/>
  <c r="B12" i="3"/>
  <c r="D30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 Davis</author>
  </authors>
  <commentList>
    <comment ref="A7" authorId="0" shapeId="0" xr:uid="{370731E2-4F37-4C19-AA75-793B8CE5058A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taken out HMRC as not an income. Refund of what Council have already paid </t>
        </r>
      </text>
    </comment>
    <comment ref="C26" authorId="0" shapeId="0" xr:uid="{ED748729-21F9-4FDD-B815-0EC5CC40366B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Annually only </t>
        </r>
      </text>
    </comment>
    <comment ref="C27" authorId="0" shapeId="0" xr:uid="{BEB231A7-7527-4D9D-9891-F4A3F11D243A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Temp Staff now covered by salaries inc finders fee</t>
        </r>
      </text>
    </comment>
    <comment ref="F33" authorId="0" shapeId="0" xr:uid="{BF7CFC0D-D34E-45E0-8AA0-B323A327363E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have not paid invoice yet will be reflected in September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 Davis</author>
  </authors>
  <commentList>
    <comment ref="C9" authorId="0" shapeId="0" xr:uid="{EFB869F7-4F25-4D25-B8E1-5B3332A00DBF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money due back from DWP </t>
        </r>
      </text>
    </comment>
    <comment ref="C11" authorId="0" shapeId="0" xr:uid="{6A579BF7-0F98-44AB-B7E4-77ACF900A30F}">
      <text>
        <r>
          <rPr>
            <b/>
            <sz val="9"/>
            <color indexed="81"/>
            <rFont val="Tahoma"/>
            <family val="2"/>
          </rPr>
          <t>Clair Davis:</t>
        </r>
        <r>
          <rPr>
            <sz val="9"/>
            <color indexed="81"/>
            <rFont val="Tahoma"/>
            <family val="2"/>
          </rPr>
          <t xml:space="preserve">
money due back from DWP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<sst xmlns="http://schemas.openxmlformats.org/spreadsheetml/2006/main" count="302" uniqueCount="124">
  <si>
    <t xml:space="preserve">30th September </t>
  </si>
  <si>
    <r>
      <t>Summary Sheet- Surplus/</t>
    </r>
    <r>
      <rPr>
        <sz val="12"/>
        <color rgb="FFFF0000"/>
        <rFont val="Arial"/>
        <family val="2"/>
      </rPr>
      <t>(Deficit)</t>
    </r>
    <r>
      <rPr>
        <sz val="12"/>
        <color theme="1"/>
        <rFont val="Arial"/>
        <family val="2"/>
      </rPr>
      <t xml:space="preserve"> for each cost centre</t>
    </r>
  </si>
  <si>
    <t>Management Accounts 31st October 2023</t>
  </si>
  <si>
    <t xml:space="preserve">Actual Budget </t>
  </si>
  <si>
    <t xml:space="preserve">Month Expenditure </t>
  </si>
  <si>
    <t>Year To Date</t>
  </si>
  <si>
    <t xml:space="preserve">Year Forecast </t>
  </si>
  <si>
    <t>Variance  againt budget</t>
  </si>
  <si>
    <t>Notes</t>
  </si>
  <si>
    <t>ACTUAL</t>
  </si>
  <si>
    <t>BUDGET</t>
  </si>
  <si>
    <t>VARIANCE</t>
  </si>
  <si>
    <t xml:space="preserve">Actual </t>
  </si>
  <si>
    <t>£</t>
  </si>
  <si>
    <t>Admin</t>
  </si>
  <si>
    <t>L&amp; A</t>
  </si>
  <si>
    <t xml:space="preserve">Town Hall </t>
  </si>
  <si>
    <t xml:space="preserve">H &amp; S </t>
  </si>
  <si>
    <t xml:space="preserve">Still waiting on DWP payment have been in touch it is being processed </t>
  </si>
  <si>
    <t xml:space="preserve">Civic </t>
  </si>
  <si>
    <t xml:space="preserve">Grants </t>
  </si>
  <si>
    <t xml:space="preserve">Christmas </t>
  </si>
  <si>
    <t xml:space="preserve">Total </t>
  </si>
  <si>
    <t>Estimated Reserves Position at  31st March 2024</t>
  </si>
  <si>
    <t xml:space="preserve">Reserves </t>
  </si>
  <si>
    <t xml:space="preserve">General Reserves </t>
  </si>
  <si>
    <t xml:space="preserve">Designated Roof Reserves </t>
  </si>
  <si>
    <t>Play equipment designated reserve</t>
  </si>
  <si>
    <t xml:space="preserve">Tree Ash Die Back </t>
  </si>
  <si>
    <t xml:space="preserve">Opening Balance </t>
  </si>
  <si>
    <r>
      <rPr>
        <sz val="12"/>
        <color rgb="FF000000"/>
        <rFont val="Arial"/>
      </rPr>
      <t>Forecast Surplus/</t>
    </r>
    <r>
      <rPr>
        <sz val="12"/>
        <color rgb="FFFF0000"/>
        <rFont val="Arial"/>
      </rPr>
      <t>Deficit</t>
    </r>
  </si>
  <si>
    <t xml:space="preserve">Actual  Budget </t>
  </si>
  <si>
    <t xml:space="preserve">Month Expediture </t>
  </si>
  <si>
    <t xml:space="preserve">Year Forcast </t>
  </si>
  <si>
    <t>Income</t>
  </si>
  <si>
    <t>Precept</t>
  </si>
  <si>
    <t>HMRC</t>
  </si>
  <si>
    <t>Museum</t>
  </si>
  <si>
    <t xml:space="preserve">Interest </t>
  </si>
  <si>
    <t xml:space="preserve">Total Income </t>
  </si>
  <si>
    <t xml:space="preserve"> Expenditure</t>
  </si>
  <si>
    <t xml:space="preserve">Salaries /PAYE /Pensions </t>
  </si>
  <si>
    <t xml:space="preserve">Stationery </t>
  </si>
  <si>
    <t>Postage</t>
  </si>
  <si>
    <t>Photocopier</t>
  </si>
  <si>
    <t xml:space="preserve">Subscriptions </t>
  </si>
  <si>
    <t>Legal Fees</t>
  </si>
  <si>
    <t xml:space="preserve">Elections </t>
  </si>
  <si>
    <t xml:space="preserve">Travel </t>
  </si>
  <si>
    <t xml:space="preserve">Training </t>
  </si>
  <si>
    <t xml:space="preserve"> </t>
  </si>
  <si>
    <t>Sundries</t>
  </si>
  <si>
    <t xml:space="preserve">Audit </t>
  </si>
  <si>
    <t>Telephones</t>
  </si>
  <si>
    <t xml:space="preserve">Insurance </t>
  </si>
  <si>
    <t xml:space="preserve">Personnel/Advertising/Temp Staff/Contractors </t>
  </si>
  <si>
    <t>ICT</t>
  </si>
  <si>
    <t>Software Costs</t>
  </si>
  <si>
    <t xml:space="preserve">Maintenance Vehicle </t>
  </si>
  <si>
    <t xml:space="preserve">Cleaning Materials </t>
  </si>
  <si>
    <t xml:space="preserve">Mileage </t>
  </si>
  <si>
    <t xml:space="preserve">Photographer </t>
  </si>
  <si>
    <t>Maintenance Vehicle Fuel</t>
  </si>
  <si>
    <t xml:space="preserve">Out Sourced Finance </t>
  </si>
  <si>
    <t>TOTAL EXPENDITURE</t>
  </si>
  <si>
    <r>
      <rPr>
        <b/>
        <sz val="12"/>
        <color rgb="FF000000"/>
        <rFont val="Arial"/>
        <family val="2"/>
      </rPr>
      <t>SURPLUS /</t>
    </r>
    <r>
      <rPr>
        <b/>
        <sz val="12"/>
        <color rgb="FFFF0000"/>
        <rFont val="Arial"/>
        <family val="2"/>
      </rPr>
      <t>(Deficit)</t>
    </r>
  </si>
  <si>
    <t xml:space="preserve">Acutal Budget </t>
  </si>
  <si>
    <t>Limes Shed</t>
  </si>
  <si>
    <t>Limes Cemetery</t>
  </si>
  <si>
    <t xml:space="preserve">Allotment </t>
  </si>
  <si>
    <t>TOTAL INCOME</t>
  </si>
  <si>
    <t xml:space="preserve">Limes shed </t>
  </si>
  <si>
    <t xml:space="preserve">Limes Cemetery </t>
  </si>
  <si>
    <t>Holy Cross Church Yard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</si>
  <si>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</si>
  <si>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</si>
  <si>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</si>
  <si>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</si>
  <si>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Maintenance Equipment</t>
  </si>
  <si>
    <t xml:space="preserve">Bench Maintenance </t>
  </si>
  <si>
    <t>Bio-diversity</t>
  </si>
  <si>
    <t>Play Equip Maintenance</t>
  </si>
  <si>
    <t xml:space="preserve">Grass Cutting </t>
  </si>
  <si>
    <t>Annual Inspection</t>
  </si>
  <si>
    <t>Bin Collection</t>
  </si>
  <si>
    <t>War Memorial</t>
  </si>
  <si>
    <t>Cowbridge in Bloom</t>
  </si>
  <si>
    <t>SURPLUS /Deficit</t>
  </si>
  <si>
    <t>Main Hall</t>
  </si>
  <si>
    <t>Lesser</t>
  </si>
  <si>
    <t>Chamber</t>
  </si>
  <si>
    <t>Robing Room</t>
  </si>
  <si>
    <t>Big Screen</t>
  </si>
  <si>
    <t>106 Grant FRont of TH</t>
  </si>
  <si>
    <t xml:space="preserve">Roof Grant CADW </t>
  </si>
  <si>
    <t>Robing Room/Mayors Parlour</t>
  </si>
  <si>
    <t>Marketing</t>
  </si>
  <si>
    <t>Business Rates</t>
  </si>
  <si>
    <t>TH Maintenance</t>
  </si>
  <si>
    <t>Equipment</t>
  </si>
  <si>
    <t>Utilities</t>
  </si>
  <si>
    <t>Clock</t>
  </si>
  <si>
    <t>Temporary Staff</t>
  </si>
  <si>
    <t>Window Cleaning</t>
  </si>
  <si>
    <t>Lift</t>
  </si>
  <si>
    <t>Roof Repairs</t>
  </si>
  <si>
    <t>Hygiene &amp; Cleaning</t>
  </si>
  <si>
    <t xml:space="preserve">Boiler Maintenance/Service </t>
  </si>
  <si>
    <t xml:space="preserve">Marriage Licence </t>
  </si>
  <si>
    <t xml:space="preserve">Locks </t>
  </si>
  <si>
    <t>Projector</t>
  </si>
  <si>
    <t>Grant Dwp</t>
  </si>
  <si>
    <t>H &amp; S</t>
  </si>
  <si>
    <t>No Income</t>
  </si>
  <si>
    <t>Expenditure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</si>
  <si>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</si>
  <si>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</si>
  <si>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</si>
  <si>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</si>
  <si>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</si>
  <si>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 xml:space="preserve">Special Events/Civic Sunday/Remembrance Sunday/Kings Coronation </t>
  </si>
  <si>
    <t xml:space="preserve">Income </t>
  </si>
  <si>
    <t>Grant Aid</t>
  </si>
  <si>
    <t>Christmas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</si>
</sst>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£&quot;#,##0;[Red]\-&quot;£&quot;#,##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;[Red]\(#,\)"/>
    <numFmt numFmtId="168" formatCode="#,###,;\(#,###,\)"/>
    <numFmt numFmtId="169" formatCode="#,;\(#,\)"/>
    <numFmt numFmtId="170" formatCode="_-* #,##0_-;\-* #,##0_-;_-* &quot;-&quot;??_-;_-@_-"/>
    <numFmt numFmtId="171" formatCode="0.00_ ;[Red]\-0.00\ "/>
    <numFmt numFmtId="172" formatCode="[$-809]dd\ mmmm\ yyyy;@"/>
    <numFmt numFmtId="173" formatCode="0_ ;[Red]\-0\ "/>
    <numFmt numFmtId="174" formatCode="0_);[Red]\(0\)"/>
  </numFmts>
  <fonts count="19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4"/>
      <color theme="1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</font>
    <font>
      <sz val="12"/>
      <color rgb="FFFF0000"/>
      <name val="Arial"/>
    </font>
    <font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88">
    <xf numFmtId="0" fontId="0" fillId="0" borderId="0" xfId="0"/>
    <xf numFmtId="167" fontId="1" fillId="0" borderId="1" xfId="0" applyNumberFormat="1" applyFont="1" applyBorder="1" applyAlignment="1">
      <alignment horizontal="center"/>
    </xf>
    <xf numFmtId="38" fontId="4" fillId="5" borderId="1" xfId="1" applyNumberFormat="1" applyFont="1" applyFill="1" applyBorder="1"/>
    <xf numFmtId="0" fontId="6" fillId="0" borderId="1" xfId="0" applyFont="1" applyBorder="1"/>
    <xf numFmtId="167" fontId="1" fillId="5" borderId="1" xfId="0" applyNumberFormat="1" applyFont="1" applyFill="1" applyBorder="1" applyAlignment="1">
      <alignment horizontal="center"/>
    </xf>
    <xf numFmtId="170" fontId="3" fillId="5" borderId="1" xfId="1" applyNumberFormat="1" applyFont="1" applyFill="1" applyBorder="1"/>
    <xf numFmtId="164" fontId="4" fillId="5" borderId="1" xfId="1" applyNumberFormat="1" applyFont="1" applyFill="1" applyBorder="1"/>
    <xf numFmtId="3" fontId="4" fillId="5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40" fontId="6" fillId="5" borderId="1" xfId="0" applyNumberFormat="1" applyFont="1" applyFill="1" applyBorder="1" applyAlignment="1">
      <alignment horizontal="center" wrapText="1"/>
    </xf>
    <xf numFmtId="0" fontId="9" fillId="0" borderId="1" xfId="0" applyFont="1" applyBorder="1"/>
    <xf numFmtId="0" fontId="6" fillId="5" borderId="1" xfId="0" applyFont="1" applyFill="1" applyBorder="1"/>
    <xf numFmtId="164" fontId="6" fillId="5" borderId="1" xfId="0" applyNumberFormat="1" applyFont="1" applyFill="1" applyBorder="1"/>
    <xf numFmtId="38" fontId="6" fillId="0" borderId="1" xfId="0" applyNumberFormat="1" applyFont="1" applyBorder="1"/>
    <xf numFmtId="1" fontId="10" fillId="0" borderId="1" xfId="0" applyNumberFormat="1" applyFont="1" applyBorder="1"/>
    <xf numFmtId="0" fontId="10" fillId="0" borderId="1" xfId="0" applyFont="1" applyBorder="1"/>
    <xf numFmtId="0" fontId="6" fillId="0" borderId="1" xfId="0" applyFont="1" applyBorder="1" applyAlignment="1">
      <alignment wrapText="1"/>
    </xf>
    <xf numFmtId="170" fontId="6" fillId="0" borderId="1" xfId="1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170" fontId="6" fillId="0" borderId="0" xfId="1" applyNumberFormat="1" applyFont="1"/>
    <xf numFmtId="0" fontId="6" fillId="0" borderId="0" xfId="0" applyFont="1" applyAlignment="1">
      <alignment horizontal="right"/>
    </xf>
    <xf numFmtId="0" fontId="12" fillId="0" borderId="0" xfId="0" applyFont="1"/>
    <xf numFmtId="38" fontId="6" fillId="5" borderId="1" xfId="0" applyNumberFormat="1" applyFont="1" applyFill="1" applyBorder="1"/>
    <xf numFmtId="38" fontId="10" fillId="5" borderId="1" xfId="0" applyNumberFormat="1" applyFont="1" applyFill="1" applyBorder="1"/>
    <xf numFmtId="0" fontId="6" fillId="3" borderId="0" xfId="0" applyFont="1" applyFill="1" applyAlignment="1">
      <alignment wrapText="1"/>
    </xf>
    <xf numFmtId="38" fontId="6" fillId="0" borderId="0" xfId="0" applyNumberFormat="1" applyFont="1"/>
    <xf numFmtId="170" fontId="6" fillId="4" borderId="0" xfId="1" applyNumberFormat="1" applyFont="1" applyFill="1"/>
    <xf numFmtId="38" fontId="13" fillId="4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6" fillId="3" borderId="0" xfId="0" applyFont="1" applyFill="1" applyAlignment="1">
      <alignment vertical="top" wrapText="1"/>
    </xf>
    <xf numFmtId="38" fontId="6" fillId="4" borderId="0" xfId="0" applyNumberFormat="1" applyFont="1" applyFill="1"/>
    <xf numFmtId="3" fontId="1" fillId="3" borderId="1" xfId="0" applyNumberFormat="1" applyFont="1" applyFill="1" applyBorder="1" applyAlignment="1">
      <alignment vertical="top" wrapText="1"/>
    </xf>
    <xf numFmtId="167" fontId="6" fillId="5" borderId="1" xfId="0" applyNumberFormat="1" applyFont="1" applyFill="1" applyBorder="1"/>
    <xf numFmtId="0" fontId="6" fillId="5" borderId="0" xfId="0" applyFont="1" applyFill="1"/>
    <xf numFmtId="172" fontId="1" fillId="0" borderId="1" xfId="0" applyNumberFormat="1" applyFont="1" applyBorder="1" applyAlignment="1">
      <alignment horizontal="center" wrapText="1"/>
    </xf>
    <xf numFmtId="40" fontId="13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/>
    <xf numFmtId="167" fontId="1" fillId="3" borderId="1" xfId="0" applyNumberFormat="1" applyFont="1" applyFill="1" applyBorder="1" applyAlignment="1">
      <alignment horizontal="center" vertical="center"/>
    </xf>
    <xf numFmtId="167" fontId="4" fillId="5" borderId="1" xfId="0" applyNumberFormat="1" applyFont="1" applyFill="1" applyBorder="1" applyAlignment="1">
      <alignment horizontal="center" vertical="center"/>
    </xf>
    <xf numFmtId="38" fontId="4" fillId="5" borderId="1" xfId="2" applyNumberFormat="1" applyFont="1" applyFill="1" applyBorder="1"/>
    <xf numFmtId="0" fontId="18" fillId="0" borderId="0" xfId="0" applyFont="1"/>
    <xf numFmtId="172" fontId="1" fillId="0" borderId="0" xfId="0" applyNumberFormat="1" applyFont="1" applyBorder="1" applyAlignment="1">
      <alignment horizontal="center"/>
    </xf>
    <xf numFmtId="167" fontId="1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/>
    </xf>
    <xf numFmtId="40" fontId="13" fillId="3" borderId="0" xfId="0" applyNumberFormat="1" applyFont="1" applyFill="1" applyBorder="1" applyAlignment="1">
      <alignment horizontal="center" wrapText="1"/>
    </xf>
    <xf numFmtId="0" fontId="6" fillId="0" borderId="0" xfId="0" applyFont="1" applyBorder="1"/>
    <xf numFmtId="167" fontId="1" fillId="0" borderId="0" xfId="0" applyNumberFormat="1" applyFont="1" applyBorder="1" applyAlignment="1">
      <alignment horizontal="center"/>
    </xf>
    <xf numFmtId="167" fontId="1" fillId="5" borderId="0" xfId="0" applyNumberFormat="1" applyFont="1" applyFill="1" applyBorder="1" applyAlignment="1">
      <alignment horizontal="center"/>
    </xf>
    <xf numFmtId="167" fontId="1" fillId="0" borderId="0" xfId="0" quotePrefix="1" applyNumberFormat="1" applyFont="1" applyBorder="1" applyAlignment="1">
      <alignment horizontal="center"/>
    </xf>
    <xf numFmtId="167" fontId="1" fillId="0" borderId="0" xfId="1" applyNumberFormat="1" applyFont="1" applyBorder="1"/>
    <xf numFmtId="167" fontId="4" fillId="0" borderId="0" xfId="1" applyNumberFormat="1" applyFont="1" applyBorder="1"/>
    <xf numFmtId="38" fontId="4" fillId="0" borderId="0" xfId="1" applyNumberFormat="1" applyFont="1" applyBorder="1"/>
    <xf numFmtId="3" fontId="6" fillId="0" borderId="0" xfId="0" applyNumberFormat="1" applyFont="1" applyBorder="1"/>
    <xf numFmtId="38" fontId="6" fillId="5" borderId="0" xfId="0" applyNumberFormat="1" applyFont="1" applyFill="1" applyBorder="1"/>
    <xf numFmtId="38" fontId="6" fillId="5" borderId="0" xfId="1" applyNumberFormat="1" applyFont="1" applyFill="1" applyBorder="1"/>
    <xf numFmtId="38" fontId="4" fillId="5" borderId="0" xfId="1" applyNumberFormat="1" applyFont="1" applyFill="1" applyBorder="1"/>
    <xf numFmtId="0" fontId="6" fillId="5" borderId="0" xfId="0" applyFont="1" applyFill="1" applyBorder="1"/>
    <xf numFmtId="38" fontId="6" fillId="0" borderId="0" xfId="0" applyNumberFormat="1" applyFont="1" applyBorder="1"/>
    <xf numFmtId="38" fontId="4" fillId="0" borderId="0" xfId="0" applyNumberFormat="1" applyFont="1" applyBorder="1"/>
    <xf numFmtId="38" fontId="1" fillId="2" borderId="0" xfId="1" applyNumberFormat="1" applyFont="1" applyFill="1" applyBorder="1"/>
    <xf numFmtId="38" fontId="1" fillId="0" borderId="0" xfId="1" applyNumberFormat="1" applyFont="1" applyBorder="1"/>
    <xf numFmtId="38" fontId="1" fillId="4" borderId="0" xfId="1" applyNumberFormat="1" applyFont="1" applyFill="1" applyBorder="1"/>
    <xf numFmtId="170" fontId="1" fillId="0" borderId="0" xfId="1" applyNumberFormat="1" applyFont="1" applyBorder="1"/>
    <xf numFmtId="40" fontId="6" fillId="5" borderId="0" xfId="0" applyNumberFormat="1" applyFont="1" applyFill="1" applyBorder="1"/>
    <xf numFmtId="172" fontId="1" fillId="0" borderId="2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center"/>
    </xf>
    <xf numFmtId="167" fontId="6" fillId="5" borderId="4" xfId="0" applyNumberFormat="1" applyFont="1" applyFill="1" applyBorder="1"/>
    <xf numFmtId="167" fontId="1" fillId="0" borderId="3" xfId="1" applyNumberFormat="1" applyFont="1" applyBorder="1"/>
    <xf numFmtId="173" fontId="4" fillId="0" borderId="3" xfId="1" applyNumberFormat="1" applyFont="1" applyBorder="1"/>
    <xf numFmtId="38" fontId="6" fillId="5" borderId="4" xfId="0" applyNumberFormat="1" applyFont="1" applyFill="1" applyBorder="1"/>
    <xf numFmtId="173" fontId="5" fillId="0" borderId="3" xfId="1" applyNumberFormat="1" applyFont="1" applyBorder="1"/>
    <xf numFmtId="173" fontId="1" fillId="0" borderId="3" xfId="1" applyNumberFormat="1" applyFont="1" applyBorder="1"/>
    <xf numFmtId="173" fontId="4" fillId="5" borderId="3" xfId="1" applyNumberFormat="1" applyFont="1" applyFill="1" applyBorder="1"/>
    <xf numFmtId="173" fontId="5" fillId="0" borderId="3" xfId="0" applyNumberFormat="1" applyFont="1" applyBorder="1"/>
    <xf numFmtId="173" fontId="1" fillId="2" borderId="3" xfId="1" applyNumberFormat="1" applyFont="1" applyFill="1" applyBorder="1"/>
    <xf numFmtId="173" fontId="1" fillId="2" borderId="5" xfId="1" applyNumberFormat="1" applyFont="1" applyFill="1" applyBorder="1"/>
    <xf numFmtId="40" fontId="13" fillId="3" borderId="8" xfId="0" applyNumberFormat="1" applyFont="1" applyFill="1" applyBorder="1" applyAlignment="1">
      <alignment horizontal="center" wrapText="1"/>
    </xf>
    <xf numFmtId="167" fontId="1" fillId="0" borderId="11" xfId="0" applyNumberFormat="1" applyFont="1" applyBorder="1" applyAlignment="1">
      <alignment horizontal="center"/>
    </xf>
    <xf numFmtId="167" fontId="1" fillId="0" borderId="12" xfId="0" applyNumberFormat="1" applyFont="1" applyBorder="1" applyAlignment="1">
      <alignment horizontal="center"/>
    </xf>
    <xf numFmtId="167" fontId="13" fillId="5" borderId="13" xfId="0" applyNumberFormat="1" applyFont="1" applyFill="1" applyBorder="1"/>
    <xf numFmtId="167" fontId="1" fillId="0" borderId="14" xfId="0" applyNumberFormat="1" applyFont="1" applyBorder="1" applyAlignment="1">
      <alignment horizontal="center"/>
    </xf>
    <xf numFmtId="167" fontId="1" fillId="5" borderId="15" xfId="0" applyNumberFormat="1" applyFont="1" applyFill="1" applyBorder="1" applyAlignment="1">
      <alignment horizontal="center"/>
    </xf>
    <xf numFmtId="167" fontId="1" fillId="3" borderId="11" xfId="0" applyNumberFormat="1" applyFont="1" applyFill="1" applyBorder="1" applyAlignment="1">
      <alignment horizontal="center" vertical="center"/>
    </xf>
    <xf numFmtId="167" fontId="1" fillId="3" borderId="12" xfId="0" applyNumberFormat="1" applyFont="1" applyFill="1" applyBorder="1" applyAlignment="1">
      <alignment horizontal="center" vertical="center"/>
    </xf>
    <xf numFmtId="167" fontId="1" fillId="3" borderId="13" xfId="0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40" fontId="13" fillId="3" borderId="13" xfId="0" applyNumberFormat="1" applyFont="1" applyFill="1" applyBorder="1" applyAlignment="1">
      <alignment horizontal="center" wrapText="1"/>
    </xf>
    <xf numFmtId="167" fontId="1" fillId="0" borderId="16" xfId="0" applyNumberFormat="1" applyFont="1" applyBorder="1" applyAlignment="1">
      <alignment horizontal="center"/>
    </xf>
    <xf numFmtId="167" fontId="1" fillId="0" borderId="17" xfId="0" applyNumberFormat="1" applyFont="1" applyBorder="1" applyAlignment="1">
      <alignment horizontal="center"/>
    </xf>
    <xf numFmtId="167" fontId="1" fillId="0" borderId="18" xfId="0" quotePrefix="1" applyNumberFormat="1" applyFont="1" applyBorder="1" applyAlignment="1">
      <alignment horizontal="center"/>
    </xf>
    <xf numFmtId="167" fontId="1" fillId="0" borderId="18" xfId="1" applyNumberFormat="1" applyFont="1" applyBorder="1"/>
    <xf numFmtId="38" fontId="4" fillId="0" borderId="18" xfId="1" applyNumberFormat="1" applyFont="1" applyBorder="1"/>
    <xf numFmtId="38" fontId="4" fillId="5" borderId="18" xfId="1" applyNumberFormat="1" applyFont="1" applyFill="1" applyBorder="1"/>
    <xf numFmtId="38" fontId="6" fillId="5" borderId="18" xfId="0" applyNumberFormat="1" applyFont="1" applyFill="1" applyBorder="1"/>
    <xf numFmtId="167" fontId="1" fillId="5" borderId="16" xfId="0" applyNumberFormat="1" applyFont="1" applyFill="1" applyBorder="1" applyAlignment="1">
      <alignment horizontal="center"/>
    </xf>
    <xf numFmtId="167" fontId="1" fillId="5" borderId="17" xfId="0" applyNumberFormat="1" applyFont="1" applyFill="1" applyBorder="1" applyAlignment="1">
      <alignment horizontal="center"/>
    </xf>
    <xf numFmtId="167" fontId="1" fillId="5" borderId="18" xfId="0" quotePrefix="1" applyNumberFormat="1" applyFont="1" applyFill="1" applyBorder="1" applyAlignment="1">
      <alignment horizontal="center"/>
    </xf>
    <xf numFmtId="167" fontId="4" fillId="5" borderId="18" xfId="1" applyNumberFormat="1" applyFont="1" applyFill="1" applyBorder="1"/>
    <xf numFmtId="167" fontId="1" fillId="5" borderId="18" xfId="1" applyNumberFormat="1" applyFont="1" applyFill="1" applyBorder="1" applyAlignment="1">
      <alignment horizontal="center"/>
    </xf>
    <xf numFmtId="167" fontId="13" fillId="5" borderId="16" xfId="0" applyNumberFormat="1" applyFont="1" applyFill="1" applyBorder="1"/>
    <xf numFmtId="167" fontId="6" fillId="5" borderId="18" xfId="0" applyNumberFormat="1" applyFont="1" applyFill="1" applyBorder="1"/>
    <xf numFmtId="167" fontId="6" fillId="5" borderId="18" xfId="1" applyNumberFormat="1" applyFont="1" applyFill="1" applyBorder="1"/>
    <xf numFmtId="38" fontId="6" fillId="5" borderId="18" xfId="1" applyNumberFormat="1" applyFont="1" applyFill="1" applyBorder="1"/>
    <xf numFmtId="167" fontId="4" fillId="0" borderId="18" xfId="1" applyNumberFormat="1" applyFont="1" applyBorder="1"/>
    <xf numFmtId="167" fontId="1" fillId="0" borderId="16" xfId="0" applyNumberFormat="1" applyFont="1" applyBorder="1"/>
    <xf numFmtId="38" fontId="6" fillId="0" borderId="18" xfId="0" applyNumberFormat="1" applyFont="1" applyBorder="1"/>
    <xf numFmtId="38" fontId="1" fillId="0" borderId="18" xfId="1" applyNumberFormat="1" applyFont="1" applyBorder="1"/>
    <xf numFmtId="167" fontId="1" fillId="0" borderId="19" xfId="0" quotePrefix="1" applyNumberFormat="1" applyFont="1" applyBorder="1" applyAlignment="1">
      <alignment horizontal="center"/>
    </xf>
    <xf numFmtId="167" fontId="1" fillId="0" borderId="19" xfId="1" applyNumberFormat="1" applyFont="1" applyBorder="1"/>
    <xf numFmtId="38" fontId="4" fillId="0" borderId="19" xfId="1" applyNumberFormat="1" applyFont="1" applyBorder="1"/>
    <xf numFmtId="38" fontId="11" fillId="0" borderId="19" xfId="0" applyNumberFormat="1" applyFont="1" applyBorder="1" applyAlignment="1">
      <alignment horizontal="right" vertical="top"/>
    </xf>
    <xf numFmtId="38" fontId="4" fillId="5" borderId="19" xfId="1" applyNumberFormat="1" applyFont="1" applyFill="1" applyBorder="1"/>
    <xf numFmtId="0" fontId="6" fillId="5" borderId="19" xfId="0" applyFont="1" applyFill="1" applyBorder="1"/>
    <xf numFmtId="38" fontId="6" fillId="5" borderId="19" xfId="0" applyNumberFormat="1" applyFont="1" applyFill="1" applyBorder="1"/>
    <xf numFmtId="38" fontId="4" fillId="0" borderId="19" xfId="0" applyNumberFormat="1" applyFont="1" applyBorder="1"/>
    <xf numFmtId="167" fontId="1" fillId="0" borderId="20" xfId="0" applyNumberFormat="1" applyFont="1" applyBorder="1" applyAlignment="1">
      <alignment horizontal="center"/>
    </xf>
    <xf numFmtId="38" fontId="1" fillId="4" borderId="22" xfId="1" applyNumberFormat="1" applyFont="1" applyFill="1" applyBorder="1"/>
    <xf numFmtId="38" fontId="1" fillId="4" borderId="23" xfId="1" applyNumberFormat="1" applyFont="1" applyFill="1" applyBorder="1"/>
    <xf numFmtId="38" fontId="1" fillId="4" borderId="24" xfId="1" applyNumberFormat="1" applyFont="1" applyFill="1" applyBorder="1"/>
    <xf numFmtId="38" fontId="1" fillId="2" borderId="21" xfId="1" applyNumberFormat="1" applyFont="1" applyFill="1" applyBorder="1"/>
    <xf numFmtId="38" fontId="1" fillId="2" borderId="10" xfId="1" applyNumberFormat="1" applyFont="1" applyFill="1" applyBorder="1"/>
    <xf numFmtId="38" fontId="1" fillId="2" borderId="9" xfId="1" applyNumberFormat="1" applyFont="1" applyFill="1" applyBorder="1"/>
    <xf numFmtId="38" fontId="13" fillId="4" borderId="21" xfId="1" applyNumberFormat="1" applyFont="1" applyFill="1" applyBorder="1"/>
    <xf numFmtId="38" fontId="13" fillId="4" borderId="25" xfId="0" applyNumberFormat="1" applyFont="1" applyFill="1" applyBorder="1"/>
    <xf numFmtId="38" fontId="4" fillId="4" borderId="21" xfId="1" applyNumberFormat="1" applyFont="1" applyFill="1" applyBorder="1"/>
    <xf numFmtId="38" fontId="4" fillId="4" borderId="10" xfId="1" applyNumberFormat="1" applyFont="1" applyFill="1" applyBorder="1"/>
    <xf numFmtId="38" fontId="4" fillId="4" borderId="9" xfId="1" applyNumberFormat="1" applyFont="1" applyFill="1" applyBorder="1"/>
    <xf numFmtId="38" fontId="4" fillId="4" borderId="25" xfId="1" applyNumberFormat="1" applyFont="1" applyFill="1" applyBorder="1"/>
    <xf numFmtId="3" fontId="1" fillId="3" borderId="11" xfId="0" applyNumberFormat="1" applyFont="1" applyFill="1" applyBorder="1" applyAlignment="1">
      <alignment horizontal="center" vertical="top" wrapText="1"/>
    </xf>
    <xf numFmtId="38" fontId="1" fillId="3" borderId="0" xfId="0" applyNumberFormat="1" applyFont="1" applyFill="1" applyBorder="1" applyAlignment="1">
      <alignment vertical="center" wrapText="1"/>
    </xf>
    <xf numFmtId="38" fontId="1" fillId="3" borderId="0" xfId="0" applyNumberFormat="1" applyFont="1" applyFill="1" applyBorder="1" applyAlignment="1">
      <alignment horizontal="center" vertical="center"/>
    </xf>
    <xf numFmtId="38" fontId="14" fillId="3" borderId="0" xfId="0" applyNumberFormat="1" applyFont="1" applyFill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/>
    </xf>
    <xf numFmtId="38" fontId="1" fillId="0" borderId="0" xfId="0" applyNumberFormat="1" applyFont="1" applyBorder="1"/>
    <xf numFmtId="38" fontId="1" fillId="5" borderId="0" xfId="0" applyNumberFormat="1" applyFont="1" applyFill="1" applyBorder="1" applyAlignment="1">
      <alignment horizontal="center"/>
    </xf>
    <xf numFmtId="38" fontId="1" fillId="0" borderId="0" xfId="2" applyNumberFormat="1" applyFont="1" applyBorder="1" applyAlignment="1">
      <alignment horizontal="center"/>
    </xf>
    <xf numFmtId="38" fontId="1" fillId="0" borderId="0" xfId="2" quotePrefix="1" applyNumberFormat="1" applyFont="1" applyBorder="1" applyAlignment="1">
      <alignment horizontal="center"/>
    </xf>
    <xf numFmtId="38" fontId="6" fillId="0" borderId="0" xfId="2" applyNumberFormat="1" applyFont="1" applyBorder="1"/>
    <xf numFmtId="38" fontId="6" fillId="5" borderId="0" xfId="2" applyNumberFormat="1" applyFont="1" applyFill="1" applyBorder="1"/>
    <xf numFmtId="38" fontId="1" fillId="0" borderId="0" xfId="2" applyNumberFormat="1" applyFont="1" applyBorder="1"/>
    <xf numFmtId="38" fontId="4" fillId="0" borderId="0" xfId="2" applyNumberFormat="1" applyFont="1" applyBorder="1"/>
    <xf numFmtId="38" fontId="5" fillId="0" borderId="0" xfId="2" applyNumberFormat="1" applyFont="1" applyBorder="1"/>
    <xf numFmtId="38" fontId="1" fillId="2" borderId="0" xfId="2" applyNumberFormat="1" applyFont="1" applyFill="1" applyBorder="1"/>
    <xf numFmtId="38" fontId="1" fillId="4" borderId="0" xfId="2" applyNumberFormat="1" applyFont="1" applyFill="1" applyBorder="1"/>
    <xf numFmtId="38" fontId="1" fillId="6" borderId="0" xfId="1" applyNumberFormat="1" applyFont="1" applyFill="1" applyBorder="1"/>
    <xf numFmtId="38" fontId="1" fillId="5" borderId="0" xfId="1" applyNumberFormat="1" applyFont="1" applyFill="1" applyBorder="1"/>
    <xf numFmtId="38" fontId="1" fillId="3" borderId="6" xfId="0" applyNumberFormat="1" applyFont="1" applyFill="1" applyBorder="1" applyAlignment="1">
      <alignment vertical="center" wrapText="1"/>
    </xf>
    <xf numFmtId="38" fontId="1" fillId="3" borderId="7" xfId="0" applyNumberFormat="1" applyFont="1" applyFill="1" applyBorder="1" applyAlignment="1">
      <alignment horizontal="center" vertical="center"/>
    </xf>
    <xf numFmtId="38" fontId="14" fillId="3" borderId="7" xfId="0" applyNumberFormat="1" applyFont="1" applyFill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3" fontId="1" fillId="3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49" fontId="1" fillId="5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170" fontId="1" fillId="5" borderId="0" xfId="1" applyNumberFormat="1" applyFont="1" applyFill="1" applyBorder="1"/>
    <xf numFmtId="170" fontId="4" fillId="0" borderId="0" xfId="1" applyNumberFormat="1" applyFont="1" applyBorder="1"/>
    <xf numFmtId="170" fontId="4" fillId="5" borderId="0" xfId="1" applyNumberFormat="1" applyFont="1" applyFill="1" applyBorder="1"/>
    <xf numFmtId="170" fontId="6" fillId="5" borderId="0" xfId="1" applyNumberFormat="1" applyFont="1" applyFill="1" applyBorder="1"/>
    <xf numFmtId="170" fontId="1" fillId="2" borderId="0" xfId="1" applyNumberFormat="1" applyFont="1" applyFill="1" applyBorder="1"/>
    <xf numFmtId="174" fontId="6" fillId="0" borderId="0" xfId="0" applyNumberFormat="1" applyFont="1" applyBorder="1"/>
    <xf numFmtId="174" fontId="6" fillId="5" borderId="0" xfId="0" applyNumberFormat="1" applyFont="1" applyFill="1" applyBorder="1"/>
    <xf numFmtId="38" fontId="13" fillId="3" borderId="0" xfId="0" applyNumberFormat="1" applyFont="1" applyFill="1" applyBorder="1" applyAlignment="1">
      <alignment horizontal="center" wrapText="1"/>
    </xf>
    <xf numFmtId="38" fontId="5" fillId="0" borderId="0" xfId="1" applyNumberFormat="1" applyFont="1" applyBorder="1"/>
    <xf numFmtId="38" fontId="4" fillId="5" borderId="0" xfId="0" applyNumberFormat="1" applyFont="1" applyFill="1" applyBorder="1"/>
    <xf numFmtId="38" fontId="1" fillId="5" borderId="0" xfId="0" applyNumberFormat="1" applyFont="1" applyFill="1" applyBorder="1"/>
    <xf numFmtId="38" fontId="1" fillId="0" borderId="0" xfId="0" applyNumberFormat="1" applyFont="1" applyBorder="1" applyAlignment="1">
      <alignment wrapText="1"/>
    </xf>
    <xf numFmtId="3" fontId="1" fillId="3" borderId="0" xfId="0" applyNumberFormat="1" applyFont="1" applyFill="1" applyBorder="1" applyAlignment="1">
      <alignment vertical="center" wrapText="1"/>
    </xf>
    <xf numFmtId="38" fontId="6" fillId="0" borderId="0" xfId="1" applyNumberFormat="1" applyFont="1" applyBorder="1"/>
    <xf numFmtId="170" fontId="1" fillId="6" borderId="0" xfId="1" applyNumberFormat="1" applyFont="1" applyFill="1" applyBorder="1"/>
    <xf numFmtId="170" fontId="6" fillId="0" borderId="0" xfId="1" applyNumberFormat="1" applyFont="1" applyBorder="1"/>
    <xf numFmtId="168" fontId="4" fillId="5" borderId="0" xfId="0" applyNumberFormat="1" applyFont="1" applyFill="1" applyBorder="1"/>
    <xf numFmtId="168" fontId="4" fillId="0" borderId="0" xfId="0" applyNumberFormat="1" applyFont="1" applyBorder="1"/>
    <xf numFmtId="167" fontId="4" fillId="0" borderId="0" xfId="0" applyNumberFormat="1" applyFont="1" applyBorder="1"/>
    <xf numFmtId="169" fontId="4" fillId="0" borderId="0" xfId="0" applyNumberFormat="1" applyFont="1" applyBorder="1"/>
    <xf numFmtId="168" fontId="1" fillId="5" borderId="0" xfId="0" applyNumberFormat="1" applyFont="1" applyFill="1" applyBorder="1"/>
    <xf numFmtId="168" fontId="1" fillId="0" borderId="0" xfId="0" applyNumberFormat="1" applyFont="1" applyBorder="1"/>
    <xf numFmtId="3" fontId="1" fillId="0" borderId="0" xfId="0" applyNumberFormat="1" applyFont="1" applyBorder="1" applyAlignment="1">
      <alignment wrapText="1"/>
    </xf>
    <xf numFmtId="169" fontId="1" fillId="0" borderId="0" xfId="0" applyNumberFormat="1" applyFont="1" applyBorder="1"/>
    <xf numFmtId="170" fontId="5" fillId="0" borderId="0" xfId="1" applyNumberFormat="1" applyFont="1" applyBorder="1"/>
    <xf numFmtId="170" fontId="1" fillId="4" borderId="0" xfId="1" applyNumberFormat="1" applyFont="1" applyFill="1" applyBorder="1"/>
    <xf numFmtId="171" fontId="1" fillId="2" borderId="0" xfId="1" applyNumberFormat="1" applyFont="1" applyFill="1" applyBorder="1"/>
    <xf numFmtId="4" fontId="6" fillId="0" borderId="0" xfId="0" applyNumberFormat="1" applyFont="1" applyBorder="1"/>
    <xf numFmtId="166" fontId="6" fillId="0" borderId="0" xfId="0" applyNumberFormat="1" applyFont="1" applyBorder="1"/>
    <xf numFmtId="170" fontId="6" fillId="0" borderId="0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8B73-17D8-4976-AB75-F4E3D7176E84}">
  <dimension ref="A2:L35"/>
  <sheetViews>
    <sheetView topLeftCell="A5" workbookViewId="0">
      <selection activeCell="H29" sqref="H29"/>
    </sheetView>
  </sheetViews>
  <sheetFormatPr defaultColWidth="8.75" defaultRowHeight="15.75" customHeight="1"/>
  <cols>
    <col min="1" max="1" width="8.75" style="18"/>
    <col min="2" max="2" width="18.25" style="18" customWidth="1"/>
    <col min="3" max="3" width="10.5" style="18" bestFit="1" customWidth="1"/>
    <col min="4" max="4" width="13" style="18" bestFit="1" customWidth="1"/>
    <col min="5" max="6" width="11.375" style="18" customWidth="1"/>
    <col min="7" max="7" width="11.75" style="18" bestFit="1" customWidth="1"/>
    <col min="8" max="9" width="10.75" style="18" bestFit="1" customWidth="1"/>
    <col min="10" max="10" width="10.375" style="18" bestFit="1" customWidth="1"/>
    <col min="11" max="11" width="14" style="18" bestFit="1" customWidth="1"/>
    <col min="12" max="16384" width="8.75" style="18"/>
  </cols>
  <sheetData>
    <row r="2" spans="1:12" ht="15">
      <c r="A2" s="22"/>
    </row>
    <row r="3" spans="1:12" ht="15">
      <c r="B3" s="21" t="s">
        <v>0</v>
      </c>
      <c r="C3" s="18" t="s">
        <v>1</v>
      </c>
    </row>
    <row r="5" spans="1:12" s="35" customFormat="1" ht="45" customHeight="1">
      <c r="B5" s="36" t="s">
        <v>2</v>
      </c>
      <c r="C5" s="33" t="s">
        <v>3</v>
      </c>
      <c r="D5" s="39" t="s">
        <v>4</v>
      </c>
      <c r="E5" s="39"/>
      <c r="F5" s="39"/>
      <c r="G5" s="39" t="s">
        <v>5</v>
      </c>
      <c r="H5" s="39"/>
      <c r="I5" s="39"/>
      <c r="J5" s="29" t="s">
        <v>6</v>
      </c>
      <c r="K5" s="37" t="s">
        <v>7</v>
      </c>
      <c r="L5" s="38" t="s">
        <v>8</v>
      </c>
    </row>
    <row r="6" spans="1:12" ht="15.6">
      <c r="B6" s="1"/>
      <c r="C6" s="1"/>
      <c r="D6" s="1" t="s">
        <v>9</v>
      </c>
      <c r="E6" s="1" t="s">
        <v>10</v>
      </c>
      <c r="F6" s="1" t="s">
        <v>11</v>
      </c>
      <c r="G6" s="1" t="s">
        <v>12</v>
      </c>
      <c r="H6" s="4" t="s">
        <v>10</v>
      </c>
      <c r="I6" s="1" t="s">
        <v>11</v>
      </c>
      <c r="J6" s="34"/>
      <c r="K6" s="34"/>
      <c r="L6" s="3"/>
    </row>
    <row r="7" spans="1:12" ht="15.6">
      <c r="B7" s="1"/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4" t="s">
        <v>13</v>
      </c>
      <c r="I7" s="1" t="s">
        <v>13</v>
      </c>
      <c r="J7" s="4" t="s">
        <v>13</v>
      </c>
      <c r="K7" s="4" t="s">
        <v>13</v>
      </c>
      <c r="L7" s="3"/>
    </row>
    <row r="8" spans="1:12" ht="15.6">
      <c r="B8" s="3"/>
      <c r="C8" s="30"/>
      <c r="D8" s="30"/>
      <c r="E8" s="30"/>
      <c r="F8" s="30"/>
      <c r="G8" s="30"/>
      <c r="H8" s="30"/>
      <c r="I8" s="30"/>
      <c r="J8" s="3"/>
      <c r="K8" s="3"/>
      <c r="L8" s="3"/>
    </row>
    <row r="9" spans="1:12" ht="15">
      <c r="B9" s="13" t="s">
        <v>14</v>
      </c>
      <c r="C9" s="23" cm="1">
        <f t="array" ref="C9:K9">Admin!B38:J38</f>
        <v>87625</v>
      </c>
      <c r="D9" s="2">
        <v>-13494.169999999998</v>
      </c>
      <c r="E9" s="2">
        <v>7302.0833333333394</v>
      </c>
      <c r="F9" s="2">
        <v>-148507.57</v>
      </c>
      <c r="G9" s="2">
        <v>40994.5</v>
      </c>
      <c r="H9" s="2">
        <v>10965.027499999982</v>
      </c>
      <c r="I9" s="13">
        <v>-25738.780833333338</v>
      </c>
      <c r="J9" s="13">
        <v>87827.96000000005</v>
      </c>
      <c r="K9" s="13">
        <v>2947.2799999999929</v>
      </c>
      <c r="L9" s="3"/>
    </row>
    <row r="10" spans="1:12" ht="15">
      <c r="B10" s="13"/>
      <c r="C10" s="23"/>
      <c r="D10" s="23"/>
      <c r="E10" s="23"/>
      <c r="F10" s="23"/>
      <c r="G10" s="23"/>
      <c r="H10" s="23"/>
      <c r="I10" s="13"/>
      <c r="J10" s="13"/>
      <c r="K10" s="13"/>
      <c r="L10" s="3"/>
    </row>
    <row r="11" spans="1:12" ht="15">
      <c r="B11" s="13" t="s">
        <v>15</v>
      </c>
      <c r="C11" s="41" cm="1">
        <f t="array" ref="C11:K11">'L &amp; A '!B31:J31</f>
        <v>-27600</v>
      </c>
      <c r="D11" s="41">
        <v>-3297.63</v>
      </c>
      <c r="E11" s="41">
        <v>-2300</v>
      </c>
      <c r="F11" s="41">
        <v>-24302.37</v>
      </c>
      <c r="G11" s="41">
        <v>-18945.22</v>
      </c>
      <c r="H11" s="41">
        <v>-11051.378333333334</v>
      </c>
      <c r="I11" s="13">
        <v>-7893.8416666666662</v>
      </c>
      <c r="J11" s="13">
        <v>-39571.56</v>
      </c>
      <c r="K11" s="13">
        <v>11971.560000000001</v>
      </c>
      <c r="L11" s="3"/>
    </row>
    <row r="12" spans="1:12" ht="15">
      <c r="B12" s="13"/>
      <c r="C12" s="23"/>
      <c r="D12" s="23"/>
      <c r="E12" s="23"/>
      <c r="F12" s="23"/>
      <c r="G12" s="23"/>
      <c r="H12" s="23"/>
      <c r="I12" s="13"/>
      <c r="J12" s="13"/>
      <c r="K12" s="13"/>
      <c r="L12" s="3"/>
    </row>
    <row r="13" spans="1:12" ht="15">
      <c r="B13" s="13" t="s">
        <v>16</v>
      </c>
      <c r="C13" s="23" cm="1">
        <f t="array" ref="C13:K13">'Town Hall '!B35:J35</f>
        <v>-7060</v>
      </c>
      <c r="D13" s="23">
        <v>-6075.83</v>
      </c>
      <c r="E13" s="23">
        <v>-588.33333333333212</v>
      </c>
      <c r="F13" s="23">
        <v>-984.16999999999462</v>
      </c>
      <c r="G13" s="23">
        <v>-12383.169999999998</v>
      </c>
      <c r="H13" s="23">
        <v>13720.682499999999</v>
      </c>
      <c r="I13" s="13">
        <v>-26103.852500000005</v>
      </c>
      <c r="J13" s="13">
        <v>-72909.959999999992</v>
      </c>
      <c r="K13" s="13">
        <v>65849.959999999992</v>
      </c>
      <c r="L13" s="3"/>
    </row>
    <row r="14" spans="1:12" ht="15">
      <c r="B14" s="13"/>
      <c r="C14" s="23"/>
      <c r="D14" s="23"/>
      <c r="E14" s="23"/>
      <c r="F14" s="23"/>
      <c r="G14" s="23"/>
      <c r="H14" s="23"/>
      <c r="I14" s="13"/>
      <c r="J14" s="13"/>
      <c r="K14" s="13"/>
      <c r="L14" s="3"/>
    </row>
    <row r="15" spans="1:12" ht="15">
      <c r="B15" s="13" t="s">
        <v>17</v>
      </c>
      <c r="C15" s="2" cm="1">
        <f t="array" ref="C15:K15">'H &amp; S '!B13:J13</f>
        <v>-500</v>
      </c>
      <c r="D15" s="2">
        <v>0</v>
      </c>
      <c r="E15" s="2">
        <v>-41.666666666666664</v>
      </c>
      <c r="F15" s="2">
        <v>-458.33333333333331</v>
      </c>
      <c r="G15" s="2">
        <v>-4527.01</v>
      </c>
      <c r="H15" s="2">
        <v>0</v>
      </c>
      <c r="I15" s="13">
        <v>-4527.01</v>
      </c>
      <c r="J15" s="13">
        <v>0</v>
      </c>
      <c r="K15" s="13">
        <v>-500</v>
      </c>
      <c r="L15" s="3" t="s">
        <v>18</v>
      </c>
    </row>
    <row r="16" spans="1:12" ht="15">
      <c r="B16" s="13"/>
      <c r="C16" s="23"/>
      <c r="D16" s="23"/>
      <c r="E16" s="23"/>
      <c r="F16" s="23"/>
      <c r="G16" s="23"/>
      <c r="H16" s="23"/>
      <c r="I16" s="13"/>
      <c r="J16" s="13"/>
      <c r="K16" s="13"/>
      <c r="L16" s="3"/>
    </row>
    <row r="17" spans="2:12" ht="15">
      <c r="B17" s="13" t="s">
        <v>19</v>
      </c>
      <c r="C17" s="24" cm="1">
        <f t="array" ref="C17:K17">'Civic '!B17:J17</f>
        <v>-12500</v>
      </c>
      <c r="D17" s="23">
        <v>-225.74</v>
      </c>
      <c r="E17" s="23">
        <v>-18.811666666666667</v>
      </c>
      <c r="F17" s="23">
        <v>-12274.26</v>
      </c>
      <c r="G17" s="23">
        <v>-9063.4</v>
      </c>
      <c r="H17" s="23">
        <v>-7291.6666666666661</v>
      </c>
      <c r="I17" s="13">
        <v>-1771.733333333334</v>
      </c>
      <c r="J17" s="13">
        <v>-2708.88</v>
      </c>
      <c r="K17" s="13">
        <v>-9791.119999999999</v>
      </c>
      <c r="L17" s="3"/>
    </row>
    <row r="18" spans="2:12" ht="15">
      <c r="B18" s="13"/>
      <c r="C18" s="23"/>
      <c r="D18" s="23"/>
      <c r="E18" s="23"/>
      <c r="F18" s="23"/>
      <c r="G18" s="23"/>
      <c r="H18" s="23"/>
      <c r="I18" s="13"/>
      <c r="J18" s="13"/>
      <c r="K18" s="13"/>
      <c r="L18" s="3"/>
    </row>
    <row r="19" spans="2:12" ht="15">
      <c r="B19" s="13" t="s">
        <v>20</v>
      </c>
      <c r="C19" s="2" cm="1">
        <f t="array" ref="C19:K19">Grants!B25:J25</f>
        <v>-5000</v>
      </c>
      <c r="D19" s="2">
        <v>0</v>
      </c>
      <c r="E19" s="2">
        <v>-416.66666666666669</v>
      </c>
      <c r="F19" s="2">
        <v>416.66666666666669</v>
      </c>
      <c r="G19" s="2">
        <v>-1000</v>
      </c>
      <c r="H19" s="2">
        <v>-583.33333333333326</v>
      </c>
      <c r="I19" s="13">
        <v>-416.66666666666674</v>
      </c>
      <c r="J19" s="13">
        <v>0</v>
      </c>
      <c r="K19" s="13">
        <v>-5000</v>
      </c>
      <c r="L19" s="3"/>
    </row>
    <row r="20" spans="2:12" ht="15">
      <c r="B20" s="13"/>
      <c r="C20" s="23"/>
      <c r="D20" s="23"/>
      <c r="E20" s="23"/>
      <c r="F20" s="23"/>
      <c r="G20" s="23"/>
      <c r="H20" s="23"/>
      <c r="I20" s="13"/>
      <c r="J20" s="13"/>
      <c r="K20" s="13"/>
      <c r="L20" s="3"/>
    </row>
    <row r="21" spans="2:12" ht="15">
      <c r="B21" s="13" t="s">
        <v>21</v>
      </c>
      <c r="C21" s="2" cm="1">
        <f t="array" ref="C21:K21">Christmas!B12:J12</f>
        <v>-20000</v>
      </c>
      <c r="D21" s="2">
        <v>-933</v>
      </c>
      <c r="E21" s="2">
        <v>-1666.6666666666667</v>
      </c>
      <c r="F21" s="2">
        <v>-19067</v>
      </c>
      <c r="G21" s="2">
        <v>-5268.41</v>
      </c>
      <c r="H21" s="2">
        <v>-544.25</v>
      </c>
      <c r="I21" s="13">
        <v>-4724.16</v>
      </c>
      <c r="J21" s="13">
        <v>-11196</v>
      </c>
      <c r="K21" s="13">
        <v>-8804</v>
      </c>
      <c r="L21" s="3"/>
    </row>
    <row r="22" spans="2:12" ht="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3"/>
    </row>
    <row r="23" spans="2:12" ht="15.6">
      <c r="B23" s="28" t="s">
        <v>22</v>
      </c>
      <c r="C23" s="28">
        <f>SUM(C9:C22)</f>
        <v>14965</v>
      </c>
      <c r="D23" s="28">
        <f t="shared" ref="D23:K23" si="0">SUM(D9:D22)</f>
        <v>-24026.37</v>
      </c>
      <c r="E23" s="28">
        <f t="shared" si="0"/>
        <v>2269.9383333333408</v>
      </c>
      <c r="F23" s="28">
        <f t="shared" si="0"/>
        <v>-205177.03666666668</v>
      </c>
      <c r="G23" s="28">
        <f t="shared" si="0"/>
        <v>-10192.709999999999</v>
      </c>
      <c r="H23" s="28">
        <f t="shared" si="0"/>
        <v>5215.0816666666478</v>
      </c>
      <c r="I23" s="28">
        <f t="shared" si="0"/>
        <v>-71176.045000000013</v>
      </c>
      <c r="J23" s="28">
        <f t="shared" si="0"/>
        <v>-38558.439999999944</v>
      </c>
      <c r="K23" s="28">
        <f t="shared" si="0"/>
        <v>56673.679999999993</v>
      </c>
      <c r="L23" s="3"/>
    </row>
    <row r="25" spans="2:12" ht="15">
      <c r="B25" s="18" t="s">
        <v>23</v>
      </c>
    </row>
    <row r="26" spans="2:12" ht="60">
      <c r="B26" s="18" t="s">
        <v>24</v>
      </c>
      <c r="D26" s="25" t="s">
        <v>25</v>
      </c>
      <c r="E26" s="25" t="s">
        <v>26</v>
      </c>
      <c r="F26" s="25" t="s">
        <v>27</v>
      </c>
      <c r="G26" s="31" t="s">
        <v>28</v>
      </c>
    </row>
    <row r="27" spans="2:12" ht="15">
      <c r="D27" s="19"/>
    </row>
    <row r="28" spans="2:12" ht="15">
      <c r="B28" s="18" t="s">
        <v>29</v>
      </c>
      <c r="D28" s="20">
        <v>82238</v>
      </c>
      <c r="E28" s="20">
        <v>40000</v>
      </c>
      <c r="F28" s="20">
        <v>20000</v>
      </c>
      <c r="G28" s="26">
        <v>10000</v>
      </c>
    </row>
    <row r="29" spans="2:12" ht="15">
      <c r="B29" s="42" t="s">
        <v>30</v>
      </c>
      <c r="D29" s="26">
        <f>J23</f>
        <v>-38558.439999999944</v>
      </c>
      <c r="E29" s="20">
        <v>0</v>
      </c>
      <c r="F29" s="20">
        <v>0</v>
      </c>
      <c r="G29" s="18">
        <v>390</v>
      </c>
    </row>
    <row r="30" spans="2:12" ht="15">
      <c r="B30" s="18" t="s">
        <v>22</v>
      </c>
      <c r="D30" s="27">
        <f>SUM(D28:D29)</f>
        <v>43679.560000000056</v>
      </c>
      <c r="E30" s="27">
        <f t="shared" ref="E30:F30" si="1">SUM(E28:E29)</f>
        <v>40000</v>
      </c>
      <c r="F30" s="27">
        <f t="shared" si="1"/>
        <v>20000</v>
      </c>
      <c r="G30" s="32">
        <f>G28-G29</f>
        <v>9610</v>
      </c>
    </row>
    <row r="31" spans="2:12" ht="15">
      <c r="D31" s="20"/>
      <c r="E31" s="20"/>
      <c r="F31" s="20"/>
    </row>
    <row r="32" spans="2:12" ht="15">
      <c r="D32" s="20"/>
      <c r="E32" s="20"/>
      <c r="F32" s="20"/>
    </row>
    <row r="33" spans="4:6" ht="15">
      <c r="D33" s="20"/>
      <c r="E33" s="20"/>
      <c r="F33" s="20"/>
    </row>
    <row r="34" spans="4:6" ht="15">
      <c r="D34" s="20"/>
      <c r="E34" s="20"/>
      <c r="F34" s="20"/>
    </row>
    <row r="35" spans="4:6" ht="15">
      <c r="D35" s="20"/>
      <c r="E35" s="20"/>
      <c r="F35" s="20"/>
    </row>
  </sheetData>
  <mergeCells count="2">
    <mergeCell ref="D5:F5"/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4AA8-C4C0-6843-A35F-EF86CD643207}">
  <dimension ref="A1:L41"/>
  <sheetViews>
    <sheetView topLeftCell="A14" zoomScaleNormal="100" workbookViewId="0">
      <selection sqref="A1:J38"/>
    </sheetView>
  </sheetViews>
  <sheetFormatPr defaultColWidth="10.75" defaultRowHeight="15"/>
  <cols>
    <col min="1" max="1" width="50.875" style="47" bestFit="1" customWidth="1"/>
    <col min="2" max="2" width="11.75" style="47" bestFit="1" customWidth="1"/>
    <col min="3" max="3" width="10.875" style="47" bestFit="1" customWidth="1"/>
    <col min="4" max="4" width="10.75" style="47" bestFit="1" customWidth="1"/>
    <col min="5" max="5" width="13.125" style="47" customWidth="1"/>
    <col min="6" max="6" width="11.625" style="47" bestFit="1" customWidth="1"/>
    <col min="7" max="7" width="11.75" style="58" bestFit="1" customWidth="1"/>
    <col min="8" max="8" width="10.875" style="47" bestFit="1" customWidth="1"/>
    <col min="9" max="9" width="10.875" style="58" bestFit="1" customWidth="1"/>
    <col min="10" max="10" width="11.625" style="65" bestFit="1" customWidth="1"/>
    <col min="11" max="11" width="10.75" style="47"/>
    <col min="12" max="12" width="11.75" style="47" bestFit="1" customWidth="1"/>
    <col min="13" max="21" width="10.75" style="47"/>
    <col min="22" max="22" width="11" style="47" customWidth="1"/>
    <col min="23" max="16384" width="10.75" style="47"/>
  </cols>
  <sheetData>
    <row r="1" spans="1:10" ht="45.75">
      <c r="A1" s="66" t="s">
        <v>2</v>
      </c>
      <c r="B1" s="130" t="s">
        <v>31</v>
      </c>
      <c r="C1" s="84" t="s">
        <v>32</v>
      </c>
      <c r="D1" s="85"/>
      <c r="E1" s="85"/>
      <c r="F1" s="84" t="s">
        <v>5</v>
      </c>
      <c r="G1" s="85"/>
      <c r="H1" s="86"/>
      <c r="I1" s="87" t="s">
        <v>33</v>
      </c>
      <c r="J1" s="88" t="s">
        <v>7</v>
      </c>
    </row>
    <row r="2" spans="1:10" ht="15.75">
      <c r="A2" s="67"/>
      <c r="B2" s="79"/>
      <c r="C2" s="89" t="s">
        <v>9</v>
      </c>
      <c r="D2" s="80" t="s">
        <v>10</v>
      </c>
      <c r="E2" s="89" t="s">
        <v>11</v>
      </c>
      <c r="F2" s="80" t="s">
        <v>12</v>
      </c>
      <c r="G2" s="96" t="s">
        <v>10</v>
      </c>
      <c r="H2" s="80" t="s">
        <v>11</v>
      </c>
      <c r="I2" s="101"/>
      <c r="J2" s="81"/>
    </row>
    <row r="3" spans="1:10" ht="15.75">
      <c r="A3" s="67"/>
      <c r="B3" s="117" t="s">
        <v>13</v>
      </c>
      <c r="C3" s="90" t="s">
        <v>13</v>
      </c>
      <c r="D3" s="82" t="s">
        <v>13</v>
      </c>
      <c r="E3" s="90" t="s">
        <v>13</v>
      </c>
      <c r="F3" s="82" t="s">
        <v>13</v>
      </c>
      <c r="G3" s="97" t="s">
        <v>13</v>
      </c>
      <c r="H3" s="82" t="s">
        <v>13</v>
      </c>
      <c r="I3" s="97" t="s">
        <v>13</v>
      </c>
      <c r="J3" s="83" t="s">
        <v>13</v>
      </c>
    </row>
    <row r="4" spans="1:10" ht="15.75">
      <c r="A4" s="67"/>
      <c r="B4" s="106"/>
      <c r="C4" s="109"/>
      <c r="D4" s="50"/>
      <c r="E4" s="91"/>
      <c r="F4" s="50"/>
      <c r="G4" s="98"/>
      <c r="H4" s="50"/>
      <c r="I4" s="102"/>
      <c r="J4" s="68"/>
    </row>
    <row r="5" spans="1:10" ht="15.75">
      <c r="A5" s="69"/>
      <c r="B5" s="92"/>
      <c r="C5" s="110"/>
      <c r="D5" s="51"/>
      <c r="E5" s="105"/>
      <c r="F5" s="52"/>
      <c r="G5" s="99"/>
      <c r="H5" s="52"/>
      <c r="I5" s="103"/>
      <c r="J5" s="68"/>
    </row>
    <row r="6" spans="1:10" ht="15.75">
      <c r="A6" s="69"/>
      <c r="B6" s="92"/>
      <c r="C6" s="110"/>
      <c r="D6" s="51"/>
      <c r="E6" s="105"/>
      <c r="F6" s="52"/>
      <c r="G6" s="100"/>
      <c r="H6" s="52"/>
      <c r="I6" s="103"/>
      <c r="J6" s="68"/>
    </row>
    <row r="7" spans="1:10" ht="15.75">
      <c r="A7" s="69" t="s">
        <v>34</v>
      </c>
      <c r="B7" s="92"/>
      <c r="C7" s="110"/>
      <c r="D7" s="52"/>
      <c r="E7" s="105"/>
      <c r="F7" s="52"/>
      <c r="G7" s="99"/>
      <c r="H7" s="52"/>
      <c r="I7" s="103"/>
      <c r="J7" s="68"/>
    </row>
    <row r="8" spans="1:10">
      <c r="A8" s="70" t="s">
        <v>35</v>
      </c>
      <c r="B8" s="93">
        <v>249758</v>
      </c>
      <c r="C8" s="111">
        <v>0</v>
      </c>
      <c r="D8" s="53">
        <f>B8/12</f>
        <v>20813.166666666668</v>
      </c>
      <c r="E8" s="93">
        <f>B8+D8</f>
        <v>270571.16666666669</v>
      </c>
      <c r="F8" s="54">
        <v>166506</v>
      </c>
      <c r="G8" s="95">
        <f>F8/12*7</f>
        <v>97128.5</v>
      </c>
      <c r="H8" s="53">
        <f>F8+G8</f>
        <v>263634.5</v>
      </c>
      <c r="I8" s="104">
        <f>B8</f>
        <v>249758</v>
      </c>
      <c r="J8" s="71">
        <f>I8-B8</f>
        <v>0</v>
      </c>
    </row>
    <row r="9" spans="1:10" hidden="1">
      <c r="A9" s="72" t="s">
        <v>36</v>
      </c>
      <c r="B9" s="93">
        <v>52801</v>
      </c>
      <c r="C9" s="111"/>
      <c r="D9" s="53">
        <f t="shared" ref="D9:D12" si="0">B9/12</f>
        <v>4400.083333333333</v>
      </c>
      <c r="E9" s="93">
        <f t="shared" ref="E9:E11" si="1">B9-D9</f>
        <v>48400.916666666664</v>
      </c>
      <c r="F9" s="53"/>
      <c r="G9" s="95">
        <f t="shared" ref="G9:G11" si="2">F9/12*7</f>
        <v>0</v>
      </c>
      <c r="H9" s="53">
        <f t="shared" ref="H9:H11" si="3">F9+G9</f>
        <v>0</v>
      </c>
      <c r="I9" s="104"/>
      <c r="J9" s="71"/>
    </row>
    <row r="10" spans="1:10">
      <c r="A10" s="70" t="s">
        <v>37</v>
      </c>
      <c r="B10" s="93">
        <v>0</v>
      </c>
      <c r="C10" s="111">
        <v>0</v>
      </c>
      <c r="D10" s="53">
        <f t="shared" si="0"/>
        <v>0</v>
      </c>
      <c r="E10" s="93">
        <f t="shared" si="1"/>
        <v>0</v>
      </c>
      <c r="F10" s="53">
        <v>0</v>
      </c>
      <c r="G10" s="95">
        <f t="shared" si="2"/>
        <v>0</v>
      </c>
      <c r="H10" s="53">
        <f t="shared" si="3"/>
        <v>0</v>
      </c>
      <c r="I10" s="104">
        <v>0</v>
      </c>
      <c r="J10" s="71">
        <v>0</v>
      </c>
    </row>
    <row r="11" spans="1:10">
      <c r="A11" s="70" t="s">
        <v>38</v>
      </c>
      <c r="B11" s="93">
        <v>0</v>
      </c>
      <c r="C11" s="111">
        <v>131.26</v>
      </c>
      <c r="D11" s="53">
        <f t="shared" si="0"/>
        <v>0</v>
      </c>
      <c r="E11" s="93">
        <f t="shared" si="1"/>
        <v>0</v>
      </c>
      <c r="F11" s="53">
        <v>798.76</v>
      </c>
      <c r="G11" s="95">
        <f t="shared" si="2"/>
        <v>465.94333333333333</v>
      </c>
      <c r="H11" s="53">
        <f t="shared" si="3"/>
        <v>1264.7033333333334</v>
      </c>
      <c r="I11" s="104">
        <f>C11*12</f>
        <v>1575.12</v>
      </c>
      <c r="J11" s="71">
        <f>I11-B11</f>
        <v>1575.12</v>
      </c>
    </row>
    <row r="12" spans="1:10" ht="15.75">
      <c r="A12" s="73" t="s">
        <v>39</v>
      </c>
      <c r="B12" s="126">
        <f>B8+B10+B11</f>
        <v>249758</v>
      </c>
      <c r="C12" s="127">
        <f>SUM(C8:C11)</f>
        <v>131.26</v>
      </c>
      <c r="D12" s="128">
        <f t="shared" si="0"/>
        <v>20813.166666666668</v>
      </c>
      <c r="E12" s="126"/>
      <c r="F12" s="128">
        <f>SUM(F8:F11)</f>
        <v>167304.76</v>
      </c>
      <c r="G12" s="126">
        <f>SUM(G8:G11)</f>
        <v>97594.443333333329</v>
      </c>
      <c r="H12" s="128">
        <f t="shared" ref="H12" si="4">F12/12</f>
        <v>13942.063333333334</v>
      </c>
      <c r="I12" s="126">
        <f>SUM(I8:I11)</f>
        <v>251333.12</v>
      </c>
      <c r="J12" s="129">
        <f>SUM(J8:J11)</f>
        <v>1575.12</v>
      </c>
    </row>
    <row r="13" spans="1:10" ht="15.75">
      <c r="A13" s="73" t="s">
        <v>40</v>
      </c>
      <c r="B13" s="93"/>
      <c r="C13" s="111"/>
      <c r="D13" s="53"/>
      <c r="E13" s="93"/>
      <c r="F13" s="53"/>
      <c r="G13" s="95"/>
      <c r="H13" s="53"/>
      <c r="I13" s="104"/>
      <c r="J13" s="71"/>
    </row>
    <row r="14" spans="1:10" s="58" customFormat="1">
      <c r="A14" s="74" t="s">
        <v>41</v>
      </c>
      <c r="B14" s="95">
        <v>135518</v>
      </c>
      <c r="C14" s="112">
        <v>11177.58</v>
      </c>
      <c r="D14" s="57">
        <f>B14/12</f>
        <v>11293.166666666666</v>
      </c>
      <c r="E14" s="94">
        <f>B14-C14</f>
        <v>124340.42</v>
      </c>
      <c r="F14" s="57">
        <v>87640.79</v>
      </c>
      <c r="G14" s="94">
        <f t="shared" ref="G14:G36" si="5">E14/12*7</f>
        <v>72531.911666666667</v>
      </c>
      <c r="H14" s="57">
        <f>F14-G14</f>
        <v>15108.878333333327</v>
      </c>
      <c r="I14" s="104">
        <f>C14*12</f>
        <v>134130.96</v>
      </c>
      <c r="J14" s="71">
        <f>B14-I14</f>
        <v>1387.0400000000081</v>
      </c>
    </row>
    <row r="15" spans="1:10">
      <c r="A15" s="75" t="s">
        <v>42</v>
      </c>
      <c r="B15" s="107">
        <v>600</v>
      </c>
      <c r="C15" s="111">
        <v>13.32</v>
      </c>
      <c r="D15" s="57">
        <f t="shared" ref="D15:D35" si="6">B15/12</f>
        <v>50</v>
      </c>
      <c r="E15" s="94">
        <f t="shared" ref="E15:E35" si="7">B15-C15</f>
        <v>586.67999999999995</v>
      </c>
      <c r="F15" s="53">
        <v>400.52</v>
      </c>
      <c r="G15" s="94">
        <f t="shared" si="5"/>
        <v>342.22999999999996</v>
      </c>
      <c r="H15" s="57">
        <f t="shared" ref="H15:H35" si="8">F15-G15</f>
        <v>58.29000000000002</v>
      </c>
      <c r="I15" s="104">
        <f t="shared" ref="I15:I35" si="9">C15*12</f>
        <v>159.84</v>
      </c>
      <c r="J15" s="71">
        <f t="shared" ref="J15:J35" si="10">B15-I15</f>
        <v>440.15999999999997</v>
      </c>
    </row>
    <row r="16" spans="1:10">
      <c r="A16" s="75" t="s">
        <v>43</v>
      </c>
      <c r="B16" s="93">
        <v>15</v>
      </c>
      <c r="C16" s="113">
        <v>3.9</v>
      </c>
      <c r="D16" s="57">
        <f t="shared" si="6"/>
        <v>1.25</v>
      </c>
      <c r="E16" s="94">
        <f t="shared" si="7"/>
        <v>11.1</v>
      </c>
      <c r="F16" s="57">
        <v>14.3</v>
      </c>
      <c r="G16" s="94">
        <f t="shared" si="5"/>
        <v>6.4749999999999996</v>
      </c>
      <c r="H16" s="57">
        <f t="shared" si="8"/>
        <v>7.8250000000000011</v>
      </c>
      <c r="I16" s="104">
        <f t="shared" si="9"/>
        <v>46.8</v>
      </c>
      <c r="J16" s="71">
        <f t="shared" si="10"/>
        <v>-31.799999999999997</v>
      </c>
    </row>
    <row r="17" spans="1:12">
      <c r="A17" s="75" t="s">
        <v>44</v>
      </c>
      <c r="B17" s="93">
        <v>2000</v>
      </c>
      <c r="C17" s="113">
        <v>31.66</v>
      </c>
      <c r="D17" s="57">
        <f t="shared" si="6"/>
        <v>166.66666666666666</v>
      </c>
      <c r="E17" s="94">
        <f t="shared" si="7"/>
        <v>1968.34</v>
      </c>
      <c r="F17" s="57">
        <v>278.25</v>
      </c>
      <c r="G17" s="94">
        <f t="shared" si="5"/>
        <v>1148.1983333333333</v>
      </c>
      <c r="H17" s="57">
        <f t="shared" si="8"/>
        <v>-869.94833333333327</v>
      </c>
      <c r="I17" s="104">
        <f t="shared" si="9"/>
        <v>379.92</v>
      </c>
      <c r="J17" s="71">
        <f t="shared" si="10"/>
        <v>1620.08</v>
      </c>
    </row>
    <row r="18" spans="1:12">
      <c r="A18" s="75" t="s">
        <v>45</v>
      </c>
      <c r="B18" s="93">
        <v>3500</v>
      </c>
      <c r="C18" s="113">
        <v>1400</v>
      </c>
      <c r="D18" s="57">
        <f t="shared" si="6"/>
        <v>291.66666666666669</v>
      </c>
      <c r="E18" s="94">
        <f t="shared" si="7"/>
        <v>2100</v>
      </c>
      <c r="F18" s="57">
        <v>2643</v>
      </c>
      <c r="G18" s="94">
        <f t="shared" si="5"/>
        <v>1225</v>
      </c>
      <c r="H18" s="57">
        <f t="shared" si="8"/>
        <v>1418</v>
      </c>
      <c r="I18" s="104">
        <f t="shared" si="9"/>
        <v>16800</v>
      </c>
      <c r="J18" s="71">
        <f t="shared" si="10"/>
        <v>-13300</v>
      </c>
    </row>
    <row r="19" spans="1:12">
      <c r="A19" s="75" t="s">
        <v>46</v>
      </c>
      <c r="B19" s="93">
        <v>500</v>
      </c>
      <c r="C19" s="114">
        <v>0</v>
      </c>
      <c r="D19" s="57">
        <f t="shared" si="6"/>
        <v>41.666666666666664</v>
      </c>
      <c r="E19" s="94">
        <f t="shared" si="7"/>
        <v>500</v>
      </c>
      <c r="F19" s="57">
        <v>0</v>
      </c>
      <c r="G19" s="94">
        <f t="shared" si="5"/>
        <v>291.66666666666663</v>
      </c>
      <c r="H19" s="57">
        <f t="shared" si="8"/>
        <v>-291.66666666666663</v>
      </c>
      <c r="I19" s="104">
        <f t="shared" si="9"/>
        <v>0</v>
      </c>
      <c r="J19" s="71">
        <f t="shared" si="10"/>
        <v>500</v>
      </c>
    </row>
    <row r="20" spans="1:12">
      <c r="A20" s="75" t="s">
        <v>47</v>
      </c>
      <c r="B20" s="93">
        <v>500</v>
      </c>
      <c r="C20" s="113">
        <v>0</v>
      </c>
      <c r="D20" s="57">
        <f t="shared" si="6"/>
        <v>41.666666666666664</v>
      </c>
      <c r="E20" s="94">
        <f t="shared" si="7"/>
        <v>500</v>
      </c>
      <c r="F20" s="57">
        <v>0</v>
      </c>
      <c r="G20" s="94">
        <f t="shared" si="5"/>
        <v>291.66666666666663</v>
      </c>
      <c r="H20" s="57">
        <f t="shared" si="8"/>
        <v>-291.66666666666663</v>
      </c>
      <c r="I20" s="104">
        <f t="shared" si="9"/>
        <v>0</v>
      </c>
      <c r="J20" s="71">
        <f t="shared" si="10"/>
        <v>500</v>
      </c>
    </row>
    <row r="21" spans="1:12">
      <c r="A21" s="75" t="s">
        <v>48</v>
      </c>
      <c r="B21" s="93">
        <v>200</v>
      </c>
      <c r="C21" s="113">
        <v>0</v>
      </c>
      <c r="D21" s="57">
        <f t="shared" si="6"/>
        <v>16.666666666666668</v>
      </c>
      <c r="E21" s="94">
        <f t="shared" si="7"/>
        <v>200</v>
      </c>
      <c r="F21" s="57">
        <v>0</v>
      </c>
      <c r="G21" s="94">
        <f t="shared" si="5"/>
        <v>116.66666666666667</v>
      </c>
      <c r="H21" s="57">
        <f t="shared" si="8"/>
        <v>-116.66666666666667</v>
      </c>
      <c r="I21" s="104">
        <f t="shared" si="9"/>
        <v>0</v>
      </c>
      <c r="J21" s="71">
        <f t="shared" si="10"/>
        <v>200</v>
      </c>
    </row>
    <row r="22" spans="1:12">
      <c r="A22" s="75" t="s">
        <v>49</v>
      </c>
      <c r="B22" s="93">
        <v>3000</v>
      </c>
      <c r="C22" s="115">
        <v>136</v>
      </c>
      <c r="D22" s="57">
        <f t="shared" si="6"/>
        <v>250</v>
      </c>
      <c r="E22" s="94">
        <f t="shared" si="7"/>
        <v>2864</v>
      </c>
      <c r="F22" s="57">
        <v>1505</v>
      </c>
      <c r="G22" s="94">
        <f t="shared" si="5"/>
        <v>1670.6666666666665</v>
      </c>
      <c r="H22" s="57">
        <f t="shared" si="8"/>
        <v>-165.66666666666652</v>
      </c>
      <c r="I22" s="104">
        <f t="shared" si="9"/>
        <v>1632</v>
      </c>
      <c r="J22" s="71">
        <f t="shared" si="10"/>
        <v>1368</v>
      </c>
      <c r="L22" s="47" t="s">
        <v>50</v>
      </c>
    </row>
    <row r="23" spans="1:12">
      <c r="A23" s="75" t="s">
        <v>51</v>
      </c>
      <c r="B23" s="93">
        <v>300</v>
      </c>
      <c r="C23" s="113">
        <v>24.71</v>
      </c>
      <c r="D23" s="57">
        <f t="shared" si="6"/>
        <v>25</v>
      </c>
      <c r="E23" s="94">
        <f t="shared" si="7"/>
        <v>275.29000000000002</v>
      </c>
      <c r="F23" s="57">
        <v>24.71</v>
      </c>
      <c r="G23" s="94">
        <f t="shared" si="5"/>
        <v>160.58583333333334</v>
      </c>
      <c r="H23" s="57">
        <f t="shared" si="8"/>
        <v>-135.87583333333333</v>
      </c>
      <c r="I23" s="104">
        <f t="shared" si="9"/>
        <v>296.52</v>
      </c>
      <c r="J23" s="71">
        <f t="shared" si="10"/>
        <v>3.4800000000000182</v>
      </c>
    </row>
    <row r="24" spans="1:12">
      <c r="A24" s="75" t="s">
        <v>52</v>
      </c>
      <c r="B24" s="93">
        <v>1500</v>
      </c>
      <c r="C24" s="113">
        <v>0</v>
      </c>
      <c r="D24" s="57">
        <f t="shared" si="6"/>
        <v>125</v>
      </c>
      <c r="E24" s="94">
        <f t="shared" si="7"/>
        <v>1500</v>
      </c>
      <c r="F24" s="57">
        <v>895</v>
      </c>
      <c r="G24" s="94">
        <f t="shared" si="5"/>
        <v>875</v>
      </c>
      <c r="H24" s="57">
        <f t="shared" si="8"/>
        <v>20</v>
      </c>
      <c r="I24" s="104">
        <f t="shared" si="9"/>
        <v>0</v>
      </c>
      <c r="J24" s="71">
        <f t="shared" si="10"/>
        <v>1500</v>
      </c>
    </row>
    <row r="25" spans="1:12">
      <c r="A25" s="75" t="s">
        <v>53</v>
      </c>
      <c r="B25" s="93">
        <v>2000</v>
      </c>
      <c r="C25" s="113">
        <v>167.13</v>
      </c>
      <c r="D25" s="57">
        <f t="shared" si="6"/>
        <v>166.66666666666666</v>
      </c>
      <c r="E25" s="94">
        <f t="shared" si="7"/>
        <v>1832.87</v>
      </c>
      <c r="F25" s="57">
        <v>2457</v>
      </c>
      <c r="G25" s="94">
        <f t="shared" si="5"/>
        <v>1069.1741666666665</v>
      </c>
      <c r="H25" s="57">
        <f t="shared" si="8"/>
        <v>1387.8258333333335</v>
      </c>
      <c r="I25" s="104">
        <f t="shared" si="9"/>
        <v>2005.56</v>
      </c>
      <c r="J25" s="71">
        <f t="shared" si="10"/>
        <v>-5.5599999999999454</v>
      </c>
    </row>
    <row r="26" spans="1:12">
      <c r="A26" s="75" t="s">
        <v>54</v>
      </c>
      <c r="B26" s="93">
        <v>6000</v>
      </c>
      <c r="C26" s="115">
        <v>0</v>
      </c>
      <c r="D26" s="57">
        <f t="shared" si="6"/>
        <v>500</v>
      </c>
      <c r="E26" s="94">
        <f t="shared" si="7"/>
        <v>6000</v>
      </c>
      <c r="F26" s="57">
        <v>6238.54</v>
      </c>
      <c r="G26" s="94">
        <f t="shared" si="5"/>
        <v>3500</v>
      </c>
      <c r="H26" s="57">
        <f t="shared" si="8"/>
        <v>2738.54</v>
      </c>
      <c r="I26" s="104">
        <f t="shared" si="9"/>
        <v>0</v>
      </c>
      <c r="J26" s="71">
        <f t="shared" si="10"/>
        <v>6000</v>
      </c>
    </row>
    <row r="27" spans="1:12">
      <c r="A27" s="75" t="s">
        <v>55</v>
      </c>
      <c r="B27" s="93">
        <v>1500</v>
      </c>
      <c r="C27" s="113">
        <v>232.45</v>
      </c>
      <c r="D27" s="57">
        <f t="shared" si="6"/>
        <v>125</v>
      </c>
      <c r="E27" s="94">
        <f t="shared" si="7"/>
        <v>1267.55</v>
      </c>
      <c r="F27" s="57">
        <v>15635.34</v>
      </c>
      <c r="G27" s="94">
        <f t="shared" si="5"/>
        <v>739.4041666666667</v>
      </c>
      <c r="H27" s="57">
        <f t="shared" si="8"/>
        <v>14895.935833333333</v>
      </c>
      <c r="I27" s="104">
        <f t="shared" si="9"/>
        <v>2789.3999999999996</v>
      </c>
      <c r="J27" s="71">
        <f t="shared" si="10"/>
        <v>-1289.3999999999996</v>
      </c>
    </row>
    <row r="28" spans="1:12">
      <c r="A28" s="75" t="s">
        <v>56</v>
      </c>
      <c r="B28" s="93">
        <v>900</v>
      </c>
      <c r="C28" s="113">
        <v>-116.42</v>
      </c>
      <c r="D28" s="57">
        <f t="shared" si="6"/>
        <v>75</v>
      </c>
      <c r="E28" s="94">
        <f t="shared" si="7"/>
        <v>1016.42</v>
      </c>
      <c r="F28" s="57">
        <v>2891.08</v>
      </c>
      <c r="G28" s="94">
        <f t="shared" si="5"/>
        <v>592.91166666666663</v>
      </c>
      <c r="H28" s="57">
        <f t="shared" si="8"/>
        <v>2298.1683333333331</v>
      </c>
      <c r="I28" s="104">
        <f t="shared" si="9"/>
        <v>-1397.04</v>
      </c>
      <c r="J28" s="71">
        <f t="shared" si="10"/>
        <v>2297.04</v>
      </c>
    </row>
    <row r="29" spans="1:12">
      <c r="A29" s="75" t="s">
        <v>57</v>
      </c>
      <c r="B29" s="93">
        <v>0</v>
      </c>
      <c r="C29" s="113">
        <v>0</v>
      </c>
      <c r="D29" s="57">
        <f t="shared" si="6"/>
        <v>0</v>
      </c>
      <c r="E29" s="94">
        <f t="shared" si="7"/>
        <v>0</v>
      </c>
      <c r="F29" s="57">
        <v>2025.82</v>
      </c>
      <c r="G29" s="94">
        <f t="shared" si="5"/>
        <v>0</v>
      </c>
      <c r="H29" s="57">
        <f t="shared" si="8"/>
        <v>2025.82</v>
      </c>
      <c r="I29" s="104">
        <f t="shared" si="9"/>
        <v>0</v>
      </c>
      <c r="J29" s="71">
        <f t="shared" si="10"/>
        <v>0</v>
      </c>
    </row>
    <row r="30" spans="1:12">
      <c r="A30" s="75" t="s">
        <v>58</v>
      </c>
      <c r="B30" s="93">
        <v>2000</v>
      </c>
      <c r="C30" s="113">
        <v>208.83</v>
      </c>
      <c r="D30" s="57">
        <f t="shared" si="6"/>
        <v>166.66666666666666</v>
      </c>
      <c r="E30" s="94">
        <f t="shared" si="7"/>
        <v>1791.17</v>
      </c>
      <c r="F30" s="55">
        <v>1963.8</v>
      </c>
      <c r="G30" s="94">
        <f t="shared" si="5"/>
        <v>1044.8491666666669</v>
      </c>
      <c r="H30" s="57">
        <f t="shared" si="8"/>
        <v>918.95083333333309</v>
      </c>
      <c r="I30" s="104">
        <f t="shared" si="9"/>
        <v>2505.96</v>
      </c>
      <c r="J30" s="71">
        <f t="shared" si="10"/>
        <v>-505.96000000000004</v>
      </c>
    </row>
    <row r="31" spans="1:12">
      <c r="A31" s="75" t="s">
        <v>59</v>
      </c>
      <c r="B31" s="93">
        <v>300</v>
      </c>
      <c r="C31" s="113">
        <v>0</v>
      </c>
      <c r="D31" s="57">
        <f t="shared" si="6"/>
        <v>25</v>
      </c>
      <c r="E31" s="94">
        <f t="shared" si="7"/>
        <v>300</v>
      </c>
      <c r="F31" s="57">
        <v>0</v>
      </c>
      <c r="G31" s="94">
        <f t="shared" si="5"/>
        <v>175</v>
      </c>
      <c r="H31" s="57">
        <f t="shared" si="8"/>
        <v>-175</v>
      </c>
      <c r="I31" s="104">
        <f t="shared" si="9"/>
        <v>0</v>
      </c>
      <c r="J31" s="71">
        <f t="shared" si="10"/>
        <v>300</v>
      </c>
    </row>
    <row r="32" spans="1:12">
      <c r="A32" s="75" t="s">
        <v>60</v>
      </c>
      <c r="B32" s="93">
        <v>100</v>
      </c>
      <c r="C32" s="111">
        <v>0</v>
      </c>
      <c r="D32" s="57">
        <f t="shared" si="6"/>
        <v>8.3333333333333339</v>
      </c>
      <c r="E32" s="94">
        <f t="shared" si="7"/>
        <v>100</v>
      </c>
      <c r="F32" s="53">
        <v>0</v>
      </c>
      <c r="G32" s="94">
        <f t="shared" si="5"/>
        <v>58.333333333333336</v>
      </c>
      <c r="H32" s="57">
        <f t="shared" si="8"/>
        <v>-58.333333333333336</v>
      </c>
      <c r="I32" s="104">
        <f t="shared" si="9"/>
        <v>0</v>
      </c>
      <c r="J32" s="71">
        <f t="shared" si="10"/>
        <v>100</v>
      </c>
    </row>
    <row r="33" spans="1:12">
      <c r="A33" s="75" t="s">
        <v>61</v>
      </c>
      <c r="B33" s="93">
        <v>200</v>
      </c>
      <c r="C33" s="111">
        <v>160</v>
      </c>
      <c r="D33" s="57">
        <f t="shared" si="6"/>
        <v>16.666666666666668</v>
      </c>
      <c r="E33" s="94">
        <f>B33-C33</f>
        <v>40</v>
      </c>
      <c r="F33" s="53">
        <v>278.25</v>
      </c>
      <c r="G33" s="94">
        <f t="shared" si="5"/>
        <v>23.333333333333336</v>
      </c>
      <c r="H33" s="57">
        <f t="shared" si="8"/>
        <v>254.91666666666666</v>
      </c>
      <c r="I33" s="104">
        <f t="shared" si="9"/>
        <v>1920</v>
      </c>
      <c r="J33" s="71">
        <f t="shared" si="10"/>
        <v>-1720</v>
      </c>
    </row>
    <row r="34" spans="1:12">
      <c r="A34" s="75" t="s">
        <v>62</v>
      </c>
      <c r="B34" s="93">
        <v>1500</v>
      </c>
      <c r="C34" s="111">
        <v>186.27</v>
      </c>
      <c r="D34" s="57">
        <f t="shared" si="6"/>
        <v>125</v>
      </c>
      <c r="E34" s="94">
        <f t="shared" si="7"/>
        <v>1313.73</v>
      </c>
      <c r="F34" s="53">
        <v>1418.86</v>
      </c>
      <c r="G34" s="94">
        <f t="shared" si="5"/>
        <v>766.34250000000009</v>
      </c>
      <c r="H34" s="57">
        <f t="shared" si="8"/>
        <v>652.51749999999981</v>
      </c>
      <c r="I34" s="104">
        <f t="shared" si="9"/>
        <v>2235.2400000000002</v>
      </c>
      <c r="J34" s="71">
        <f t="shared" si="10"/>
        <v>-735.24000000000024</v>
      </c>
    </row>
    <row r="35" spans="1:12">
      <c r="A35" s="75" t="s">
        <v>63</v>
      </c>
      <c r="B35" s="107">
        <v>0</v>
      </c>
      <c r="C35" s="116">
        <v>0</v>
      </c>
      <c r="D35" s="57">
        <f t="shared" si="6"/>
        <v>0</v>
      </c>
      <c r="E35" s="94">
        <f t="shared" si="7"/>
        <v>0</v>
      </c>
      <c r="F35" s="60">
        <v>0</v>
      </c>
      <c r="G35" s="94">
        <f t="shared" si="5"/>
        <v>0</v>
      </c>
      <c r="H35" s="57">
        <f t="shared" si="8"/>
        <v>0</v>
      </c>
      <c r="I35" s="104">
        <f t="shared" si="9"/>
        <v>0</v>
      </c>
      <c r="J35" s="71">
        <f t="shared" si="10"/>
        <v>0</v>
      </c>
    </row>
    <row r="36" spans="1:12" ht="15.75">
      <c r="A36" s="76" t="s">
        <v>64</v>
      </c>
      <c r="B36" s="121">
        <f t="shared" ref="B36" si="11">SUM(B14:B35)</f>
        <v>162133</v>
      </c>
      <c r="C36" s="122">
        <f>SUM(C14:C35)</f>
        <v>13625.429999999998</v>
      </c>
      <c r="D36" s="123">
        <f>SUM(D14:D35)</f>
        <v>13511.083333333328</v>
      </c>
      <c r="E36" s="121">
        <f>SUM(E14:E35)</f>
        <v>148507.57</v>
      </c>
      <c r="F36" s="123">
        <f>SUM(F14:F35)</f>
        <v>126310.26000000001</v>
      </c>
      <c r="G36" s="121">
        <f t="shared" si="5"/>
        <v>86629.415833333347</v>
      </c>
      <c r="H36" s="123">
        <f>SUM(H14:H35)</f>
        <v>39680.844166666669</v>
      </c>
      <c r="I36" s="124">
        <f>SUM(I14:I35)</f>
        <v>163505.15999999995</v>
      </c>
      <c r="J36" s="125">
        <f>SUM(J14:J35)</f>
        <v>-1372.159999999993</v>
      </c>
      <c r="L36" s="59">
        <f>B36-I36</f>
        <v>-1372.1599999999453</v>
      </c>
    </row>
    <row r="37" spans="1:12" ht="15.75">
      <c r="A37" s="73"/>
      <c r="B37" s="108"/>
      <c r="C37" s="111"/>
      <c r="D37" s="53"/>
      <c r="E37" s="93"/>
      <c r="F37" s="53"/>
      <c r="G37" s="94"/>
      <c r="H37" s="53"/>
      <c r="I37" s="104"/>
      <c r="J37" s="71"/>
    </row>
    <row r="38" spans="1:12" ht="15.75">
      <c r="A38" s="77" t="s">
        <v>65</v>
      </c>
      <c r="B38" s="118">
        <f>B12-B36</f>
        <v>87625</v>
      </c>
      <c r="C38" s="119">
        <f>C12-C36</f>
        <v>-13494.169999999998</v>
      </c>
      <c r="D38" s="120">
        <f>D12-D36</f>
        <v>7302.0833333333394</v>
      </c>
      <c r="E38" s="118">
        <f>E12-E36</f>
        <v>-148507.57</v>
      </c>
      <c r="F38" s="120">
        <f>F12-F36</f>
        <v>40994.5</v>
      </c>
      <c r="G38" s="118">
        <f>G12-G36</f>
        <v>10965.027499999982</v>
      </c>
      <c r="H38" s="120">
        <f>H12-H36</f>
        <v>-25738.780833333338</v>
      </c>
      <c r="I38" s="118">
        <f>I12-I36</f>
        <v>87827.96000000005</v>
      </c>
      <c r="J38" s="119">
        <f>J12-J36</f>
        <v>2947.2799999999929</v>
      </c>
      <c r="L38" s="59">
        <f>B38-I38</f>
        <v>-202.96000000005006</v>
      </c>
    </row>
    <row r="39" spans="1:12" ht="15.75">
      <c r="A39" s="64"/>
      <c r="B39" s="62"/>
      <c r="C39" s="53"/>
      <c r="D39" s="53"/>
      <c r="E39" s="53"/>
      <c r="F39" s="62"/>
      <c r="G39" s="57"/>
      <c r="H39" s="53"/>
      <c r="I39" s="56"/>
      <c r="J39" s="55"/>
      <c r="L39" s="47" t="s">
        <v>50</v>
      </c>
    </row>
    <row r="40" spans="1:12">
      <c r="B40" s="59"/>
      <c r="C40" s="59"/>
      <c r="D40" s="59"/>
      <c r="E40" s="59"/>
      <c r="F40" s="59"/>
      <c r="G40" s="55"/>
      <c r="H40" s="59"/>
      <c r="I40" s="55"/>
      <c r="J40" s="55"/>
    </row>
    <row r="41" spans="1:12">
      <c r="B41" s="59"/>
      <c r="C41" s="59"/>
      <c r="D41" s="59"/>
      <c r="E41" s="59"/>
      <c r="F41" s="59"/>
      <c r="G41" s="55"/>
      <c r="H41" s="59"/>
      <c r="I41" s="55"/>
      <c r="J41" s="55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A96E-A036-42C7-B220-FF2176F40E70}">
  <dimension ref="A1:L46"/>
  <sheetViews>
    <sheetView topLeftCell="A8" zoomScaleNormal="100" workbookViewId="0"/>
  </sheetViews>
  <sheetFormatPr defaultColWidth="10.75" defaultRowHeight="15"/>
  <cols>
    <col min="1" max="1" width="25.875" style="59" customWidth="1"/>
    <col min="2" max="2" width="16.375" style="59" customWidth="1"/>
    <col min="3" max="3" width="11.375" style="59" bestFit="1" customWidth="1"/>
    <col min="4" max="6" width="10.75" style="59" customWidth="1"/>
    <col min="7" max="8" width="12.25" style="59" bestFit="1" customWidth="1"/>
    <col min="9" max="9" width="12.25" style="55" bestFit="1" customWidth="1"/>
    <col min="10" max="10" width="12.75" style="59" bestFit="1" customWidth="1"/>
    <col min="11" max="21" width="10.75" style="59"/>
    <col min="22" max="22" width="11" style="59" customWidth="1"/>
    <col min="23" max="16384" width="10.75" style="59"/>
  </cols>
  <sheetData>
    <row r="1" spans="1:10" ht="45.75">
      <c r="A1" s="151" t="s">
        <v>2</v>
      </c>
      <c r="B1" s="148" t="s">
        <v>66</v>
      </c>
      <c r="C1" s="149" t="s">
        <v>32</v>
      </c>
      <c r="D1" s="149"/>
      <c r="E1" s="149"/>
      <c r="F1" s="149" t="s">
        <v>5</v>
      </c>
      <c r="G1" s="149"/>
      <c r="H1" s="149"/>
      <c r="I1" s="150" t="s">
        <v>33</v>
      </c>
      <c r="J1" s="78" t="s">
        <v>7</v>
      </c>
    </row>
    <row r="2" spans="1:10" ht="15.75">
      <c r="A2" s="134"/>
      <c r="B2" s="134"/>
      <c r="C2" s="134" t="s">
        <v>9</v>
      </c>
      <c r="D2" s="134" t="s">
        <v>10</v>
      </c>
      <c r="E2" s="134" t="s">
        <v>11</v>
      </c>
      <c r="F2" s="134" t="s">
        <v>12</v>
      </c>
      <c r="G2" s="134" t="s">
        <v>10</v>
      </c>
      <c r="H2" s="134" t="s">
        <v>11</v>
      </c>
    </row>
    <row r="3" spans="1:10" ht="15.75">
      <c r="A3" s="134"/>
      <c r="B3" s="135"/>
      <c r="C3" s="134" t="s">
        <v>13</v>
      </c>
      <c r="D3" s="134" t="s">
        <v>13</v>
      </c>
      <c r="E3" s="134" t="s">
        <v>13</v>
      </c>
      <c r="F3" s="134" t="s">
        <v>13</v>
      </c>
      <c r="G3" s="134" t="s">
        <v>13</v>
      </c>
      <c r="H3" s="134" t="s">
        <v>13</v>
      </c>
      <c r="I3" s="136" t="s">
        <v>13</v>
      </c>
      <c r="J3" s="134" t="s">
        <v>13</v>
      </c>
    </row>
    <row r="4" spans="1:10" ht="15.75">
      <c r="A4" s="137"/>
      <c r="B4" s="138"/>
      <c r="C4" s="138"/>
      <c r="D4" s="138"/>
      <c r="E4" s="138"/>
      <c r="F4" s="138"/>
      <c r="G4" s="139"/>
      <c r="H4" s="138"/>
      <c r="I4" s="140"/>
      <c r="J4" s="139"/>
    </row>
    <row r="5" spans="1:10" ht="15.75">
      <c r="A5" s="141"/>
      <c r="B5" s="142"/>
      <c r="C5" s="141"/>
      <c r="D5" s="141"/>
      <c r="E5" s="142"/>
      <c r="F5" s="142"/>
      <c r="G5" s="139"/>
      <c r="H5" s="142"/>
      <c r="I5" s="140"/>
      <c r="J5" s="139"/>
    </row>
    <row r="6" spans="1:10" ht="15.75">
      <c r="A6" s="141"/>
      <c r="B6" s="137"/>
      <c r="C6" s="141"/>
      <c r="D6" s="141"/>
      <c r="E6" s="142"/>
      <c r="F6" s="142"/>
      <c r="G6" s="139"/>
      <c r="H6" s="142"/>
      <c r="I6" s="140"/>
      <c r="J6" s="139"/>
    </row>
    <row r="7" spans="1:10" ht="15.75">
      <c r="A7" s="141" t="s">
        <v>34</v>
      </c>
      <c r="B7" s="142"/>
      <c r="C7" s="141"/>
      <c r="D7" s="142"/>
      <c r="E7" s="142"/>
      <c r="F7" s="142"/>
      <c r="G7" s="139"/>
      <c r="H7" s="142"/>
      <c r="I7" s="140"/>
      <c r="J7" s="139"/>
    </row>
    <row r="8" spans="1:10">
      <c r="A8" s="142" t="s">
        <v>67</v>
      </c>
      <c r="B8" s="142">
        <v>0</v>
      </c>
      <c r="C8" s="142"/>
      <c r="D8" s="142"/>
      <c r="E8" s="142"/>
      <c r="F8" s="142"/>
      <c r="G8" s="139"/>
      <c r="H8" s="142"/>
      <c r="I8" s="140"/>
      <c r="J8" s="139"/>
    </row>
    <row r="9" spans="1:10">
      <c r="A9" s="143" t="s">
        <v>68</v>
      </c>
      <c r="B9" s="142">
        <v>4000</v>
      </c>
      <c r="C9" s="142">
        <v>975</v>
      </c>
      <c r="D9" s="142">
        <f>B9/12</f>
        <v>333.33333333333331</v>
      </c>
      <c r="E9" s="142">
        <f>B9-C9</f>
        <v>3025</v>
      </c>
      <c r="F9" s="142">
        <v>4655</v>
      </c>
      <c r="G9" s="139">
        <f>F9/12*7</f>
        <v>2715.416666666667</v>
      </c>
      <c r="H9" s="142">
        <f>F9-G9</f>
        <v>1939.583333333333</v>
      </c>
      <c r="I9" s="140">
        <f>C9*12</f>
        <v>11700</v>
      </c>
      <c r="J9" s="139">
        <f>B9-I9</f>
        <v>-7700</v>
      </c>
    </row>
    <row r="10" spans="1:10">
      <c r="A10" s="142" t="s">
        <v>69</v>
      </c>
      <c r="B10" s="142"/>
      <c r="C10" s="142"/>
      <c r="D10" s="142"/>
      <c r="E10" s="142"/>
      <c r="F10" s="142"/>
      <c r="G10" s="139"/>
      <c r="H10" s="142"/>
      <c r="I10" s="140"/>
      <c r="J10" s="139"/>
    </row>
    <row r="11" spans="1:10" ht="15.75">
      <c r="A11" s="144" t="s">
        <v>70</v>
      </c>
      <c r="B11" s="144">
        <f>SUM(B8:B10)</f>
        <v>4000</v>
      </c>
      <c r="C11" s="144">
        <f>SUM(C9:C10)</f>
        <v>975</v>
      </c>
      <c r="D11" s="144">
        <f>SUM(D9:D10)</f>
        <v>333.33333333333331</v>
      </c>
      <c r="E11" s="144">
        <f>SUM(E9:E10)</f>
        <v>3025</v>
      </c>
      <c r="F11" s="144">
        <f>SUM(F9:F10)</f>
        <v>4655</v>
      </c>
      <c r="G11" s="144">
        <f>SUM(G9:G10)</f>
        <v>2715.416666666667</v>
      </c>
      <c r="H11" s="144">
        <f>SUM(H9:H10)</f>
        <v>1939.583333333333</v>
      </c>
      <c r="I11" s="144">
        <f t="shared" ref="I11:J11" si="0">SUM(I9:I10)</f>
        <v>11700</v>
      </c>
      <c r="J11" s="144">
        <f t="shared" si="0"/>
        <v>-7700</v>
      </c>
    </row>
    <row r="12" spans="1:10" ht="15.75">
      <c r="A12" s="141" t="s">
        <v>40</v>
      </c>
      <c r="B12" s="142"/>
      <c r="C12" s="142"/>
      <c r="D12" s="142"/>
      <c r="E12" s="142"/>
      <c r="F12" s="142"/>
      <c r="G12" s="139"/>
      <c r="H12" s="142"/>
      <c r="I12" s="140"/>
      <c r="J12" s="139"/>
    </row>
    <row r="13" spans="1:10">
      <c r="A13" s="139" t="s">
        <v>71</v>
      </c>
      <c r="B13" s="142">
        <v>300</v>
      </c>
      <c r="C13" s="142">
        <v>0</v>
      </c>
      <c r="D13" s="142">
        <f>B13/12</f>
        <v>25</v>
      </c>
      <c r="E13" s="142">
        <f>B13-C13</f>
        <v>300</v>
      </c>
      <c r="F13" s="142">
        <v>827.5</v>
      </c>
      <c r="G13" s="140">
        <f>F13/12*7</f>
        <v>482.70833333333331</v>
      </c>
      <c r="H13" s="142">
        <f>F13-G13</f>
        <v>344.79166666666669</v>
      </c>
      <c r="I13" s="140">
        <f>C13*12</f>
        <v>0</v>
      </c>
      <c r="J13" s="139">
        <f>B13-I13</f>
        <v>300</v>
      </c>
    </row>
    <row r="14" spans="1:10">
      <c r="A14" s="139" t="s">
        <v>72</v>
      </c>
      <c r="B14" s="142">
        <v>1000</v>
      </c>
      <c r="C14" s="142">
        <v>23.46</v>
      </c>
      <c r="D14" s="142">
        <f t="shared" ref="D14:D28" si="1">B14/12</f>
        <v>83.333333333333329</v>
      </c>
      <c r="E14" s="142">
        <f t="shared" ref="E14:E28" si="2">B14-C14</f>
        <v>976.54</v>
      </c>
      <c r="F14" s="142">
        <v>193.04</v>
      </c>
      <c r="G14" s="140">
        <f t="shared" ref="G14:G28" si="3">F14/12*7</f>
        <v>112.60666666666665</v>
      </c>
      <c r="H14" s="142">
        <f t="shared" ref="H14:H28" si="4">F14-G14</f>
        <v>80.433333333333337</v>
      </c>
      <c r="I14" s="140">
        <f t="shared" ref="I14:I28" si="5">C14*12</f>
        <v>281.52</v>
      </c>
      <c r="J14" s="139">
        <f t="shared" ref="J14:J28" si="6">B14-I14</f>
        <v>718.48</v>
      </c>
    </row>
    <row r="15" spans="1:10">
      <c r="A15" s="139" t="s">
        <v>73</v>
      </c>
      <c r="B15" s="142">
        <v>3500</v>
      </c>
      <c r="C15" s="142">
        <v>0</v>
      </c>
      <c r="D15" s="142">
        <f t="shared" si="1"/>
        <v>291.66666666666669</v>
      </c>
      <c r="E15" s="142">
        <f t="shared" si="2"/>
        <v>3500</v>
      </c>
      <c r="G15" s="140">
        <f t="shared" si="3"/>
        <v>0</v>
      </c>
      <c r="H15" s="142">
        <f t="shared" si="4"/>
        <v>0</v>
      </c>
      <c r="I15" s="140">
        <f t="shared" si="5"/>
        <v>0</v>
      </c>
      <c r="J15" s="139">
        <f t="shared" si="6"/>
        <v>3500</v>
      </c>
    </row>
    <row r="16" spans="1:10">
      <c r="A16" s="139" t="s">
        <v>74</v>
      </c>
      <c r="B16" s="142">
        <v>500</v>
      </c>
      <c r="C16" s="142">
        <v>0</v>
      </c>
      <c r="D16" s="142">
        <f t="shared" si="1"/>
        <v>41.666666666666664</v>
      </c>
      <c r="E16" s="142">
        <f t="shared" si="2"/>
        <v>500</v>
      </c>
      <c r="F16" s="142">
        <v>1222.3499999999999</v>
      </c>
      <c r="G16" s="140">
        <f t="shared" si="3"/>
        <v>713.03750000000002</v>
      </c>
      <c r="H16" s="142">
        <f t="shared" si="4"/>
        <v>509.31249999999989</v>
      </c>
      <c r="I16" s="140">
        <f t="shared" si="5"/>
        <v>0</v>
      </c>
      <c r="J16" s="139">
        <f t="shared" si="6"/>
        <v>500</v>
      </c>
    </row>
    <row r="17" spans="1:12">
      <c r="A17" s="139" t="s">
        <v>75</v>
      </c>
      <c r="B17" s="142">
        <v>6000</v>
      </c>
      <c r="C17" s="142">
        <v>0</v>
      </c>
      <c r="D17" s="142">
        <f t="shared" si="1"/>
        <v>500</v>
      </c>
      <c r="E17" s="142">
        <f t="shared" si="2"/>
        <v>6000</v>
      </c>
      <c r="F17" s="142">
        <v>2325</v>
      </c>
      <c r="G17" s="140">
        <f t="shared" si="3"/>
        <v>1356.25</v>
      </c>
      <c r="H17" s="142">
        <f t="shared" si="4"/>
        <v>968.75</v>
      </c>
      <c r="I17" s="140">
        <f t="shared" si="5"/>
        <v>0</v>
      </c>
      <c r="J17" s="139">
        <f t="shared" si="6"/>
        <v>6000</v>
      </c>
    </row>
    <row r="18" spans="1:12">
      <c r="A18" s="139" t="s">
        <v>76</v>
      </c>
      <c r="B18" s="142">
        <v>500</v>
      </c>
      <c r="C18" s="59">
        <v>0</v>
      </c>
      <c r="D18" s="142">
        <f t="shared" si="1"/>
        <v>41.666666666666664</v>
      </c>
      <c r="E18" s="142">
        <f t="shared" si="2"/>
        <v>500</v>
      </c>
      <c r="F18" s="142">
        <v>675.55</v>
      </c>
      <c r="G18" s="140">
        <f t="shared" si="3"/>
        <v>394.07083333333327</v>
      </c>
      <c r="H18" s="142">
        <f t="shared" si="4"/>
        <v>281.47916666666669</v>
      </c>
      <c r="I18" s="140">
        <f t="shared" si="5"/>
        <v>0</v>
      </c>
      <c r="J18" s="139">
        <f t="shared" si="6"/>
        <v>500</v>
      </c>
    </row>
    <row r="19" spans="1:12">
      <c r="A19" s="139" t="s">
        <v>77</v>
      </c>
      <c r="B19" s="142">
        <v>200</v>
      </c>
      <c r="C19" s="142">
        <v>51.08</v>
      </c>
      <c r="D19" s="142">
        <f t="shared" si="1"/>
        <v>16.666666666666668</v>
      </c>
      <c r="E19" s="142">
        <f t="shared" si="2"/>
        <v>148.92000000000002</v>
      </c>
      <c r="F19" s="142">
        <v>82.73</v>
      </c>
      <c r="G19" s="140">
        <f t="shared" si="3"/>
        <v>48.259166666666673</v>
      </c>
      <c r="H19" s="142">
        <f t="shared" si="4"/>
        <v>34.470833333333331</v>
      </c>
      <c r="I19" s="140">
        <f t="shared" si="5"/>
        <v>612.96</v>
      </c>
      <c r="J19" s="139">
        <f t="shared" si="6"/>
        <v>-412.96000000000004</v>
      </c>
    </row>
    <row r="20" spans="1:12">
      <c r="A20" s="139" t="s">
        <v>78</v>
      </c>
      <c r="B20" s="142">
        <v>1500</v>
      </c>
      <c r="C20" s="142">
        <v>14.15</v>
      </c>
      <c r="D20" s="142">
        <f t="shared" si="1"/>
        <v>125</v>
      </c>
      <c r="E20" s="142">
        <f t="shared" si="2"/>
        <v>1485.85</v>
      </c>
      <c r="F20" s="142">
        <v>150</v>
      </c>
      <c r="G20" s="140">
        <f t="shared" si="3"/>
        <v>87.5</v>
      </c>
      <c r="H20" s="142">
        <f t="shared" si="4"/>
        <v>62.5</v>
      </c>
      <c r="I20" s="140">
        <f t="shared" si="5"/>
        <v>169.8</v>
      </c>
      <c r="J20" s="139">
        <f t="shared" si="6"/>
        <v>1330.2</v>
      </c>
    </row>
    <row r="21" spans="1:12">
      <c r="A21" s="139" t="s">
        <v>79</v>
      </c>
      <c r="B21" s="142">
        <v>500</v>
      </c>
      <c r="C21" s="142">
        <v>0</v>
      </c>
      <c r="D21" s="142">
        <f t="shared" si="1"/>
        <v>41.666666666666664</v>
      </c>
      <c r="E21" s="142">
        <f t="shared" si="2"/>
        <v>500</v>
      </c>
      <c r="F21" s="142">
        <v>0</v>
      </c>
      <c r="G21" s="140">
        <f t="shared" si="3"/>
        <v>0</v>
      </c>
      <c r="H21" s="142">
        <f t="shared" si="4"/>
        <v>0</v>
      </c>
      <c r="I21" s="140">
        <f t="shared" si="5"/>
        <v>0</v>
      </c>
      <c r="J21" s="139">
        <f t="shared" si="6"/>
        <v>500</v>
      </c>
    </row>
    <row r="22" spans="1:12">
      <c r="A22" s="139" t="s">
        <v>80</v>
      </c>
      <c r="B22" s="142">
        <v>1000</v>
      </c>
      <c r="C22" s="142">
        <v>1860.42</v>
      </c>
      <c r="D22" s="142">
        <f t="shared" si="1"/>
        <v>83.333333333333329</v>
      </c>
      <c r="E22" s="142">
        <f t="shared" si="2"/>
        <v>-860.42000000000007</v>
      </c>
      <c r="F22" s="142">
        <v>1860.42</v>
      </c>
      <c r="G22" s="140">
        <f t="shared" si="3"/>
        <v>1085.2449999999999</v>
      </c>
      <c r="H22" s="142">
        <f t="shared" si="4"/>
        <v>775.17500000000018</v>
      </c>
      <c r="I22" s="140">
        <f t="shared" si="5"/>
        <v>22325.040000000001</v>
      </c>
      <c r="J22" s="139">
        <f t="shared" si="6"/>
        <v>-21325.040000000001</v>
      </c>
    </row>
    <row r="23" spans="1:12">
      <c r="A23" s="139" t="s">
        <v>81</v>
      </c>
      <c r="B23" s="142">
        <v>1000</v>
      </c>
      <c r="C23" s="142">
        <v>0</v>
      </c>
      <c r="D23" s="142">
        <f t="shared" si="1"/>
        <v>83.333333333333329</v>
      </c>
      <c r="E23" s="142">
        <f t="shared" si="2"/>
        <v>1000</v>
      </c>
      <c r="F23" s="139">
        <v>3007</v>
      </c>
      <c r="G23" s="140">
        <f t="shared" si="3"/>
        <v>1754.0833333333335</v>
      </c>
      <c r="H23" s="142">
        <f t="shared" si="4"/>
        <v>1252.9166666666665</v>
      </c>
      <c r="I23" s="140">
        <f t="shared" si="5"/>
        <v>0</v>
      </c>
      <c r="J23" s="139">
        <f t="shared" si="6"/>
        <v>1000</v>
      </c>
    </row>
    <row r="24" spans="1:12">
      <c r="A24" s="139" t="s">
        <v>82</v>
      </c>
      <c r="B24" s="142">
        <v>9000</v>
      </c>
      <c r="C24" s="139">
        <v>2124</v>
      </c>
      <c r="D24" s="142">
        <f t="shared" si="1"/>
        <v>750</v>
      </c>
      <c r="E24" s="142">
        <f t="shared" si="2"/>
        <v>6876</v>
      </c>
      <c r="F24" s="139">
        <v>8496</v>
      </c>
      <c r="G24" s="140">
        <f t="shared" si="3"/>
        <v>4956</v>
      </c>
      <c r="H24" s="142">
        <f t="shared" si="4"/>
        <v>3540</v>
      </c>
      <c r="I24" s="140">
        <f t="shared" si="5"/>
        <v>25488</v>
      </c>
      <c r="J24" s="139">
        <f t="shared" si="6"/>
        <v>-16488</v>
      </c>
    </row>
    <row r="25" spans="1:12">
      <c r="A25" s="139" t="s">
        <v>83</v>
      </c>
      <c r="B25" s="142">
        <v>100</v>
      </c>
      <c r="C25" s="139">
        <v>0</v>
      </c>
      <c r="D25" s="142">
        <f t="shared" si="1"/>
        <v>8.3333333333333339</v>
      </c>
      <c r="E25" s="142">
        <f t="shared" si="2"/>
        <v>100</v>
      </c>
      <c r="F25" s="139">
        <v>404.7</v>
      </c>
      <c r="G25" s="140">
        <f t="shared" si="3"/>
        <v>236.07500000000002</v>
      </c>
      <c r="H25" s="142">
        <f t="shared" si="4"/>
        <v>168.62499999999997</v>
      </c>
      <c r="I25" s="140">
        <f t="shared" si="5"/>
        <v>0</v>
      </c>
      <c r="J25" s="139">
        <f t="shared" si="6"/>
        <v>100</v>
      </c>
    </row>
    <row r="26" spans="1:12">
      <c r="A26" s="139" t="s">
        <v>84</v>
      </c>
      <c r="B26" s="142">
        <v>2500</v>
      </c>
      <c r="C26" s="139">
        <v>199.52</v>
      </c>
      <c r="D26" s="142">
        <f t="shared" si="1"/>
        <v>208.33333333333334</v>
      </c>
      <c r="E26" s="142">
        <f t="shared" si="2"/>
        <v>2300.48</v>
      </c>
      <c r="F26" s="139">
        <v>3035.93</v>
      </c>
      <c r="G26" s="140">
        <f t="shared" si="3"/>
        <v>1770.9591666666665</v>
      </c>
      <c r="H26" s="142">
        <f t="shared" si="4"/>
        <v>1264.9708333333333</v>
      </c>
      <c r="I26" s="140">
        <f t="shared" si="5"/>
        <v>2394.2400000000002</v>
      </c>
      <c r="J26" s="139">
        <f t="shared" si="6"/>
        <v>105.75999999999976</v>
      </c>
    </row>
    <row r="27" spans="1:12">
      <c r="A27" s="139" t="s">
        <v>85</v>
      </c>
      <c r="B27" s="142">
        <v>1500</v>
      </c>
      <c r="C27" s="139">
        <v>0</v>
      </c>
      <c r="D27" s="142">
        <f t="shared" si="1"/>
        <v>125</v>
      </c>
      <c r="E27" s="142">
        <f t="shared" si="2"/>
        <v>1500</v>
      </c>
      <c r="F27" s="139">
        <v>1320</v>
      </c>
      <c r="G27" s="140">
        <f t="shared" si="3"/>
        <v>770</v>
      </c>
      <c r="H27" s="142">
        <f t="shared" si="4"/>
        <v>550</v>
      </c>
      <c r="I27" s="140">
        <f t="shared" si="5"/>
        <v>0</v>
      </c>
      <c r="J27" s="139">
        <f t="shared" si="6"/>
        <v>1500</v>
      </c>
    </row>
    <row r="28" spans="1:12">
      <c r="A28" s="139" t="s">
        <v>86</v>
      </c>
      <c r="B28" s="142">
        <v>2500</v>
      </c>
      <c r="C28" s="139">
        <v>0</v>
      </c>
      <c r="D28" s="142">
        <f t="shared" si="1"/>
        <v>208.33333333333334</v>
      </c>
      <c r="E28" s="142">
        <f t="shared" si="2"/>
        <v>2500</v>
      </c>
      <c r="F28" s="139">
        <v>0</v>
      </c>
      <c r="G28" s="140">
        <f t="shared" si="3"/>
        <v>0</v>
      </c>
      <c r="H28" s="142">
        <f t="shared" si="4"/>
        <v>0</v>
      </c>
      <c r="I28" s="140">
        <f t="shared" si="5"/>
        <v>0</v>
      </c>
      <c r="J28" s="139">
        <f t="shared" si="6"/>
        <v>2500</v>
      </c>
    </row>
    <row r="29" spans="1:12" ht="15.75">
      <c r="A29" s="144" t="s">
        <v>64</v>
      </c>
      <c r="B29" s="144">
        <f>SUM(B13:B28)</f>
        <v>31600</v>
      </c>
      <c r="C29" s="144">
        <f>SUM(C13:C28)</f>
        <v>4272.63</v>
      </c>
      <c r="D29" s="144">
        <f>SUM(D13:D28)</f>
        <v>2633.3333333333335</v>
      </c>
      <c r="E29" s="144">
        <f>SUM(E13:E28)</f>
        <v>27327.37</v>
      </c>
      <c r="F29" s="144">
        <f>SUM(F13:F28)</f>
        <v>23600.22</v>
      </c>
      <c r="G29" s="144">
        <f>SUM(G13:G28)</f>
        <v>13766.795000000002</v>
      </c>
      <c r="H29" s="144">
        <f>SUM(H13:H28)</f>
        <v>9833.4249999999993</v>
      </c>
      <c r="I29" s="145">
        <f>SUM(I13:I28)</f>
        <v>51271.56</v>
      </c>
      <c r="J29" s="144">
        <f>SUM(J13:J28)</f>
        <v>-19671.560000000001</v>
      </c>
      <c r="L29" s="59">
        <f>I29-B29</f>
        <v>19671.559999999998</v>
      </c>
    </row>
    <row r="30" spans="1:12" ht="15.75">
      <c r="A30" s="141"/>
      <c r="B30" s="141"/>
      <c r="C30" s="142"/>
      <c r="D30" s="142"/>
      <c r="E30" s="142"/>
      <c r="F30" s="142"/>
      <c r="G30" s="142"/>
      <c r="H30" s="142"/>
      <c r="I30" s="140"/>
      <c r="J30" s="139"/>
    </row>
    <row r="31" spans="1:12" ht="15.75">
      <c r="A31" s="144" t="s">
        <v>87</v>
      </c>
      <c r="B31" s="145">
        <f>B11-B29</f>
        <v>-27600</v>
      </c>
      <c r="C31" s="145">
        <f>C11-C29</f>
        <v>-3297.63</v>
      </c>
      <c r="D31" s="145">
        <f>D11-D29</f>
        <v>-2300</v>
      </c>
      <c r="E31" s="145">
        <f>E11-E29</f>
        <v>-24302.37</v>
      </c>
      <c r="F31" s="145">
        <f>F11-F29</f>
        <v>-18945.22</v>
      </c>
      <c r="G31" s="145">
        <f>G11-G29</f>
        <v>-11051.378333333334</v>
      </c>
      <c r="H31" s="145">
        <f>H11-H29</f>
        <v>-7893.8416666666662</v>
      </c>
      <c r="I31" s="145">
        <f>I11-I29</f>
        <v>-39571.56</v>
      </c>
      <c r="J31" s="145">
        <f>J11-J29</f>
        <v>11971.560000000001</v>
      </c>
      <c r="L31" s="59">
        <f>I31-B31</f>
        <v>-11971.559999999998</v>
      </c>
    </row>
    <row r="32" spans="1:12" ht="15.75">
      <c r="A32" s="62"/>
      <c r="B32" s="62"/>
      <c r="C32" s="53"/>
      <c r="D32" s="53"/>
      <c r="E32" s="53"/>
      <c r="F32" s="62"/>
      <c r="G32" s="53"/>
      <c r="H32" s="53"/>
      <c r="I32" s="56"/>
    </row>
    <row r="33" spans="1:9" ht="15.75">
      <c r="A33" s="62"/>
      <c r="B33" s="62"/>
      <c r="C33" s="53"/>
      <c r="D33" s="53"/>
      <c r="E33" s="53"/>
      <c r="F33" s="53"/>
      <c r="G33" s="53"/>
      <c r="H33" s="53"/>
      <c r="I33" s="56"/>
    </row>
    <row r="34" spans="1:9" ht="15.75">
      <c r="A34" s="146"/>
      <c r="B34" s="146"/>
      <c r="C34" s="146"/>
      <c r="D34" s="146"/>
      <c r="E34" s="146"/>
      <c r="F34" s="146"/>
      <c r="G34" s="146"/>
      <c r="H34" s="146"/>
      <c r="I34" s="56"/>
    </row>
    <row r="35" spans="1:9" ht="15.75">
      <c r="A35" s="147"/>
      <c r="B35" s="147"/>
      <c r="C35" s="57"/>
      <c r="D35" s="57"/>
      <c r="E35" s="57"/>
      <c r="F35" s="147"/>
      <c r="G35" s="57"/>
      <c r="H35" s="57"/>
      <c r="I35" s="56"/>
    </row>
    <row r="36" spans="1:9" ht="15.75">
      <c r="A36" s="147"/>
      <c r="B36" s="147"/>
      <c r="C36" s="57"/>
      <c r="D36" s="57"/>
      <c r="E36" s="57"/>
      <c r="F36" s="57"/>
      <c r="G36" s="57"/>
      <c r="H36" s="57"/>
      <c r="I36" s="56"/>
    </row>
    <row r="37" spans="1:9" ht="15.75">
      <c r="A37" s="147"/>
      <c r="B37" s="147"/>
      <c r="C37" s="57"/>
      <c r="D37" s="57"/>
      <c r="E37" s="57"/>
      <c r="F37" s="57"/>
      <c r="G37" s="57"/>
      <c r="H37" s="57"/>
      <c r="I37" s="56"/>
    </row>
    <row r="38" spans="1:9" ht="15.75">
      <c r="A38" s="146"/>
      <c r="B38" s="147"/>
      <c r="C38" s="146"/>
      <c r="D38" s="146"/>
      <c r="E38" s="146"/>
      <c r="F38" s="146"/>
      <c r="G38" s="146"/>
      <c r="H38" s="146"/>
      <c r="I38" s="56"/>
    </row>
    <row r="39" spans="1:9" ht="15.75">
      <c r="A39" s="147"/>
      <c r="B39" s="147"/>
      <c r="C39" s="57"/>
      <c r="D39" s="57"/>
      <c r="E39" s="57"/>
      <c r="F39" s="57"/>
      <c r="G39" s="57"/>
      <c r="H39" s="57"/>
      <c r="I39" s="56"/>
    </row>
    <row r="40" spans="1:9">
      <c r="A40" s="55"/>
      <c r="B40" s="55"/>
      <c r="C40" s="55"/>
      <c r="D40" s="55"/>
      <c r="E40" s="55"/>
      <c r="F40" s="55"/>
      <c r="G40" s="55"/>
      <c r="H40" s="55"/>
    </row>
    <row r="41" spans="1:9">
      <c r="A41" s="55"/>
      <c r="B41" s="55"/>
      <c r="C41" s="55"/>
      <c r="D41" s="55"/>
      <c r="E41" s="55"/>
      <c r="F41" s="55"/>
      <c r="G41" s="55"/>
      <c r="H41" s="55"/>
    </row>
    <row r="42" spans="1:9">
      <c r="A42" s="55"/>
      <c r="B42" s="55"/>
      <c r="C42" s="55"/>
      <c r="D42" s="55"/>
      <c r="E42" s="55"/>
      <c r="F42" s="55"/>
      <c r="G42" s="55"/>
      <c r="H42" s="55"/>
    </row>
    <row r="43" spans="1:9">
      <c r="A43" s="55"/>
      <c r="B43" s="55"/>
      <c r="C43" s="55"/>
      <c r="D43" s="55"/>
      <c r="E43" s="55"/>
      <c r="F43" s="55"/>
      <c r="G43" s="55"/>
      <c r="H43" s="55"/>
    </row>
    <row r="44" spans="1:9">
      <c r="A44" s="55"/>
      <c r="B44" s="55"/>
      <c r="C44" s="55"/>
      <c r="D44" s="55"/>
      <c r="E44" s="55"/>
      <c r="F44" s="55"/>
      <c r="G44" s="55"/>
      <c r="H44" s="55"/>
    </row>
    <row r="45" spans="1:9">
      <c r="A45" s="55"/>
      <c r="B45" s="55"/>
      <c r="C45" s="55"/>
      <c r="D45" s="55"/>
      <c r="E45" s="55"/>
      <c r="F45" s="55"/>
      <c r="G45" s="55"/>
      <c r="H45" s="55"/>
    </row>
    <row r="46" spans="1:9">
      <c r="A46" s="55"/>
      <c r="B46" s="55"/>
      <c r="C46" s="55"/>
      <c r="D46" s="55"/>
      <c r="E46" s="55"/>
      <c r="F46" s="55"/>
      <c r="G46" s="55"/>
      <c r="H46" s="55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43D0-7412-4919-A713-296B3DB4E4D0}">
  <dimension ref="A1:L38"/>
  <sheetViews>
    <sheetView topLeftCell="A28" zoomScaleNormal="100" workbookViewId="0">
      <selection sqref="A1:XFD1048576"/>
    </sheetView>
  </sheetViews>
  <sheetFormatPr defaultColWidth="10.75" defaultRowHeight="15"/>
  <cols>
    <col min="1" max="1" width="25" style="47" customWidth="1"/>
    <col min="2" max="2" width="18.25" style="47" customWidth="1"/>
    <col min="3" max="3" width="10.75" style="58" customWidth="1"/>
    <col min="4" max="4" width="10.75" style="47" customWidth="1"/>
    <col min="5" max="5" width="10.875" style="47" bestFit="1" customWidth="1"/>
    <col min="6" max="6" width="10.75" style="58" customWidth="1"/>
    <col min="7" max="7" width="15.25" style="47" bestFit="1" customWidth="1"/>
    <col min="8" max="8" width="11.25" style="47" bestFit="1" customWidth="1"/>
    <col min="9" max="9" width="13.25" style="58" customWidth="1"/>
    <col min="10" max="10" width="12.25" style="47" bestFit="1" customWidth="1"/>
    <col min="11" max="21" width="10.75" style="47"/>
    <col min="22" max="22" width="11" style="47" customWidth="1"/>
    <col min="23" max="16384" width="10.75" style="47"/>
  </cols>
  <sheetData>
    <row r="1" spans="1:12" ht="45.75">
      <c r="A1" s="43" t="s">
        <v>2</v>
      </c>
      <c r="B1" s="152" t="s">
        <v>66</v>
      </c>
      <c r="C1" s="44" t="s">
        <v>32</v>
      </c>
      <c r="D1" s="44"/>
      <c r="E1" s="44"/>
      <c r="F1" s="44" t="s">
        <v>5</v>
      </c>
      <c r="G1" s="44"/>
      <c r="H1" s="44"/>
      <c r="I1" s="45" t="s">
        <v>33</v>
      </c>
      <c r="J1" s="46" t="s">
        <v>7</v>
      </c>
      <c r="K1" s="153"/>
    </row>
    <row r="2" spans="1:12" ht="15.75">
      <c r="A2" s="154"/>
      <c r="B2" s="154"/>
      <c r="C2" s="49" t="s">
        <v>9</v>
      </c>
      <c r="D2" s="48" t="s">
        <v>10</v>
      </c>
      <c r="E2" s="48" t="s">
        <v>11</v>
      </c>
      <c r="F2" s="155" t="s">
        <v>12</v>
      </c>
      <c r="G2" s="156" t="s">
        <v>10</v>
      </c>
      <c r="H2" s="156" t="s">
        <v>11</v>
      </c>
    </row>
    <row r="3" spans="1:12" ht="15.75">
      <c r="A3" s="154"/>
      <c r="B3" s="157"/>
      <c r="C3" s="155" t="s">
        <v>13</v>
      </c>
      <c r="D3" s="156" t="s">
        <v>13</v>
      </c>
      <c r="E3" s="156" t="s">
        <v>13</v>
      </c>
      <c r="F3" s="155" t="s">
        <v>13</v>
      </c>
      <c r="G3" s="156" t="s">
        <v>13</v>
      </c>
      <c r="H3" s="156" t="s">
        <v>13</v>
      </c>
      <c r="I3" s="155" t="s">
        <v>13</v>
      </c>
      <c r="J3" s="156" t="s">
        <v>13</v>
      </c>
    </row>
    <row r="4" spans="1:12" ht="15.75">
      <c r="A4" s="64" t="s">
        <v>34</v>
      </c>
      <c r="B4" s="64"/>
      <c r="C4" s="158"/>
      <c r="D4" s="159"/>
      <c r="E4" s="159"/>
      <c r="F4" s="160"/>
      <c r="G4" s="159"/>
      <c r="H4" s="159"/>
      <c r="I4" s="161"/>
    </row>
    <row r="5" spans="1:12">
      <c r="A5" s="47" t="s">
        <v>88</v>
      </c>
      <c r="B5" s="53">
        <v>11500</v>
      </c>
      <c r="C5" s="59">
        <v>1065</v>
      </c>
      <c r="D5" s="53">
        <f>B5/12</f>
        <v>958.33333333333337</v>
      </c>
      <c r="E5" s="53">
        <f>B5-C5</f>
        <v>10435</v>
      </c>
      <c r="F5" s="55">
        <v>7560.75</v>
      </c>
      <c r="G5" s="59">
        <f>B5/12*7</f>
        <v>6708.3333333333339</v>
      </c>
      <c r="H5" s="53">
        <f>F5-G5</f>
        <v>852.41666666666606</v>
      </c>
      <c r="I5" s="56">
        <f>C5*12</f>
        <v>12780</v>
      </c>
      <c r="J5" s="59">
        <f>B5-I5</f>
        <v>-1280</v>
      </c>
    </row>
    <row r="6" spans="1:12">
      <c r="A6" s="47" t="s">
        <v>89</v>
      </c>
      <c r="B6" s="53">
        <v>18000</v>
      </c>
      <c r="C6" s="59">
        <v>928</v>
      </c>
      <c r="D6" s="53">
        <f t="shared" ref="D6:D11" si="0">B6/12</f>
        <v>1500</v>
      </c>
      <c r="E6" s="53">
        <f t="shared" ref="E6:E11" si="1">B6-C6</f>
        <v>17072</v>
      </c>
      <c r="F6" s="55">
        <v>9913</v>
      </c>
      <c r="G6" s="59">
        <f t="shared" ref="G6:G11" si="2">B6/12*7</f>
        <v>10500</v>
      </c>
      <c r="H6" s="53">
        <f t="shared" ref="H6:H11" si="3">F6-G6</f>
        <v>-587</v>
      </c>
      <c r="I6" s="56">
        <f t="shared" ref="I6:I11" si="4">C6*12</f>
        <v>11136</v>
      </c>
      <c r="J6" s="59">
        <f t="shared" ref="J6:J11" si="5">B6-I6</f>
        <v>6864</v>
      </c>
    </row>
    <row r="7" spans="1:12">
      <c r="A7" s="47" t="s">
        <v>90</v>
      </c>
      <c r="B7" s="53">
        <v>1000</v>
      </c>
      <c r="C7" s="57">
        <v>0</v>
      </c>
      <c r="D7" s="53">
        <f t="shared" si="0"/>
        <v>83.333333333333329</v>
      </c>
      <c r="E7" s="53">
        <f t="shared" si="1"/>
        <v>1000</v>
      </c>
      <c r="F7" s="59">
        <v>410</v>
      </c>
      <c r="G7" s="59">
        <f t="shared" si="2"/>
        <v>583.33333333333326</v>
      </c>
      <c r="H7" s="53">
        <f t="shared" si="3"/>
        <v>-173.33333333333326</v>
      </c>
      <c r="I7" s="56">
        <f t="shared" si="4"/>
        <v>0</v>
      </c>
      <c r="J7" s="59">
        <f t="shared" si="5"/>
        <v>1000</v>
      </c>
    </row>
    <row r="8" spans="1:12">
      <c r="A8" s="47" t="s">
        <v>91</v>
      </c>
      <c r="B8" s="53">
        <v>90</v>
      </c>
      <c r="C8" s="57">
        <v>0</v>
      </c>
      <c r="D8" s="53">
        <f t="shared" si="0"/>
        <v>7.5</v>
      </c>
      <c r="E8" s="53">
        <f t="shared" si="1"/>
        <v>90</v>
      </c>
      <c r="F8" s="57">
        <v>0</v>
      </c>
      <c r="G8" s="59">
        <f t="shared" si="2"/>
        <v>52.5</v>
      </c>
      <c r="H8" s="53">
        <f t="shared" si="3"/>
        <v>-52.5</v>
      </c>
      <c r="I8" s="56">
        <f t="shared" si="4"/>
        <v>0</v>
      </c>
      <c r="J8" s="59">
        <f t="shared" si="5"/>
        <v>90</v>
      </c>
    </row>
    <row r="9" spans="1:12">
      <c r="A9" s="47" t="s">
        <v>92</v>
      </c>
      <c r="B9" s="53">
        <v>1000</v>
      </c>
      <c r="C9" s="57">
        <v>0</v>
      </c>
      <c r="D9" s="53">
        <f t="shared" si="0"/>
        <v>83.333333333333329</v>
      </c>
      <c r="E9" s="53">
        <f t="shared" si="1"/>
        <v>1000</v>
      </c>
      <c r="F9" s="57">
        <v>0</v>
      </c>
      <c r="G9" s="59">
        <f t="shared" si="2"/>
        <v>583.33333333333326</v>
      </c>
      <c r="H9" s="53">
        <f t="shared" si="3"/>
        <v>-583.33333333333326</v>
      </c>
      <c r="I9" s="56">
        <f t="shared" si="4"/>
        <v>0</v>
      </c>
      <c r="J9" s="59">
        <f t="shared" si="5"/>
        <v>1000</v>
      </c>
    </row>
    <row r="10" spans="1:12">
      <c r="A10" s="47" t="s">
        <v>93</v>
      </c>
      <c r="B10" s="53">
        <v>0</v>
      </c>
      <c r="C10" s="57">
        <v>0</v>
      </c>
      <c r="D10" s="53">
        <f t="shared" si="0"/>
        <v>0</v>
      </c>
      <c r="E10" s="53">
        <f t="shared" si="1"/>
        <v>0</v>
      </c>
      <c r="F10" s="57">
        <v>0</v>
      </c>
      <c r="G10" s="59">
        <f t="shared" si="2"/>
        <v>0</v>
      </c>
      <c r="H10" s="53">
        <f t="shared" si="3"/>
        <v>0</v>
      </c>
      <c r="I10" s="56">
        <f t="shared" si="4"/>
        <v>0</v>
      </c>
      <c r="J10" s="59">
        <f t="shared" si="5"/>
        <v>0</v>
      </c>
    </row>
    <row r="11" spans="1:12">
      <c r="A11" s="47" t="s">
        <v>94</v>
      </c>
      <c r="B11" s="53">
        <v>0</v>
      </c>
      <c r="C11" s="57">
        <v>0</v>
      </c>
      <c r="D11" s="53">
        <f t="shared" si="0"/>
        <v>0</v>
      </c>
      <c r="E11" s="53">
        <f t="shared" si="1"/>
        <v>0</v>
      </c>
      <c r="F11" s="57">
        <v>0</v>
      </c>
      <c r="G11" s="59">
        <f t="shared" si="2"/>
        <v>0</v>
      </c>
      <c r="H11" s="53">
        <f t="shared" si="3"/>
        <v>0</v>
      </c>
      <c r="I11" s="56">
        <f t="shared" si="4"/>
        <v>0</v>
      </c>
      <c r="J11" s="59">
        <f t="shared" si="5"/>
        <v>0</v>
      </c>
    </row>
    <row r="12" spans="1:12" ht="15.75">
      <c r="A12" s="162" t="s">
        <v>70</v>
      </c>
      <c r="B12" s="61">
        <f>SUM(B5:B11)</f>
        <v>31590</v>
      </c>
      <c r="C12" s="61">
        <f>SUM(C5:C11)</f>
        <v>1993</v>
      </c>
      <c r="D12" s="61">
        <f>SUM(D5:D11)</f>
        <v>2632.5000000000005</v>
      </c>
      <c r="E12" s="61">
        <f>SUM(E5:E11)</f>
        <v>29597</v>
      </c>
      <c r="F12" s="61">
        <f>SUM(F5:F11)</f>
        <v>17883.75</v>
      </c>
      <c r="G12" s="61">
        <f>SUM(G5:G11)</f>
        <v>18427.5</v>
      </c>
      <c r="H12" s="61">
        <f>SUM(H5:H11)</f>
        <v>-543.75000000000045</v>
      </c>
      <c r="I12" s="61">
        <f>SUM(I5:I11)</f>
        <v>23916</v>
      </c>
      <c r="J12" s="61">
        <f>SUM(J5:J11)</f>
        <v>7674</v>
      </c>
    </row>
    <row r="13" spans="1:12" s="58" customFormat="1" ht="15.75">
      <c r="B13" s="147"/>
      <c r="C13" s="147"/>
      <c r="D13" s="147"/>
      <c r="E13" s="147"/>
      <c r="F13" s="147"/>
      <c r="G13" s="147"/>
      <c r="H13" s="147"/>
      <c r="I13" s="147"/>
      <c r="J13" s="147"/>
      <c r="L13" s="55">
        <f>I12-B12</f>
        <v>-7674</v>
      </c>
    </row>
    <row r="14" spans="1:12" ht="15.75">
      <c r="A14" s="64" t="s">
        <v>40</v>
      </c>
      <c r="B14" s="53"/>
      <c r="C14" s="57"/>
      <c r="D14" s="53"/>
      <c r="E14" s="53"/>
      <c r="F14" s="57"/>
      <c r="G14" s="59"/>
      <c r="H14" s="53"/>
      <c r="I14" s="56"/>
      <c r="J14" s="59"/>
    </row>
    <row r="15" spans="1:12">
      <c r="A15" s="47" t="s">
        <v>95</v>
      </c>
      <c r="B15" s="53">
        <v>200</v>
      </c>
      <c r="C15" s="57">
        <v>0</v>
      </c>
      <c r="D15" s="53">
        <f>B15/12</f>
        <v>16.666666666666668</v>
      </c>
      <c r="E15" s="53">
        <f>B15-C15</f>
        <v>200</v>
      </c>
      <c r="F15" s="57">
        <v>0</v>
      </c>
      <c r="G15" s="140">
        <f>C15/12*7</f>
        <v>0</v>
      </c>
      <c r="H15" s="53">
        <f>F15-G15</f>
        <v>0</v>
      </c>
      <c r="I15" s="56">
        <f>C15*12</f>
        <v>0</v>
      </c>
      <c r="J15" s="59">
        <f>B15-I15</f>
        <v>200</v>
      </c>
    </row>
    <row r="16" spans="1:12">
      <c r="A16" s="47" t="s">
        <v>88</v>
      </c>
      <c r="B16" s="53">
        <v>200</v>
      </c>
      <c r="C16" s="57">
        <v>0</v>
      </c>
      <c r="D16" s="53">
        <f t="shared" ref="D16:D32" si="6">B16/12</f>
        <v>16.666666666666668</v>
      </c>
      <c r="E16" s="53">
        <f t="shared" ref="E16:E32" si="7">B16-C16</f>
        <v>200</v>
      </c>
      <c r="F16" s="57">
        <v>0</v>
      </c>
      <c r="G16" s="140">
        <f t="shared" ref="G16:G32" si="8">C16/12*7</f>
        <v>0</v>
      </c>
      <c r="H16" s="53">
        <f t="shared" ref="H16:H32" si="9">F16-G16</f>
        <v>0</v>
      </c>
      <c r="I16" s="56">
        <f t="shared" ref="I16:I32" si="10">C16*12</f>
        <v>0</v>
      </c>
      <c r="J16" s="59">
        <f t="shared" ref="J16:J32" si="11">B16-I16</f>
        <v>200</v>
      </c>
    </row>
    <row r="17" spans="1:10">
      <c r="A17" s="47" t="s">
        <v>96</v>
      </c>
      <c r="B17" s="53">
        <v>200</v>
      </c>
      <c r="C17" s="57">
        <v>0</v>
      </c>
      <c r="D17" s="53">
        <f t="shared" si="6"/>
        <v>16.666666666666668</v>
      </c>
      <c r="E17" s="53">
        <f t="shared" si="7"/>
        <v>200</v>
      </c>
      <c r="F17" s="57">
        <v>523</v>
      </c>
      <c r="G17" s="140">
        <f t="shared" si="8"/>
        <v>0</v>
      </c>
      <c r="H17" s="53">
        <f t="shared" si="9"/>
        <v>523</v>
      </c>
      <c r="I17" s="56">
        <f t="shared" si="10"/>
        <v>0</v>
      </c>
      <c r="J17" s="59">
        <f t="shared" si="11"/>
        <v>200</v>
      </c>
    </row>
    <row r="18" spans="1:10">
      <c r="A18" s="47" t="s">
        <v>97</v>
      </c>
      <c r="B18" s="53">
        <v>17500</v>
      </c>
      <c r="C18" s="57">
        <v>3414</v>
      </c>
      <c r="D18" s="53">
        <f t="shared" si="6"/>
        <v>1458.3333333333333</v>
      </c>
      <c r="E18" s="53">
        <f t="shared" si="7"/>
        <v>14086</v>
      </c>
      <c r="F18" s="57">
        <v>13833.84</v>
      </c>
      <c r="G18" s="140">
        <f t="shared" si="8"/>
        <v>1991.5</v>
      </c>
      <c r="H18" s="53">
        <f t="shared" si="9"/>
        <v>11842.34</v>
      </c>
      <c r="I18" s="56">
        <f t="shared" si="10"/>
        <v>40968</v>
      </c>
      <c r="J18" s="59">
        <f t="shared" si="11"/>
        <v>-23468</v>
      </c>
    </row>
    <row r="19" spans="1:10">
      <c r="A19" s="47" t="s">
        <v>98</v>
      </c>
      <c r="B19" s="53">
        <v>3000</v>
      </c>
      <c r="C19" s="57">
        <v>21.58</v>
      </c>
      <c r="D19" s="53">
        <f t="shared" si="6"/>
        <v>250</v>
      </c>
      <c r="E19" s="53">
        <f t="shared" si="7"/>
        <v>2978.42</v>
      </c>
      <c r="F19" s="57">
        <v>1537.14</v>
      </c>
      <c r="G19" s="140">
        <f t="shared" si="8"/>
        <v>12.588333333333331</v>
      </c>
      <c r="H19" s="53">
        <f t="shared" si="9"/>
        <v>1524.5516666666667</v>
      </c>
      <c r="I19" s="56">
        <f t="shared" si="10"/>
        <v>258.95999999999998</v>
      </c>
      <c r="J19" s="59">
        <f t="shared" si="11"/>
        <v>2741.04</v>
      </c>
    </row>
    <row r="20" spans="1:10">
      <c r="A20" s="47" t="s">
        <v>99</v>
      </c>
      <c r="B20" s="53">
        <v>750</v>
      </c>
      <c r="C20" s="57">
        <v>0</v>
      </c>
      <c r="D20" s="53">
        <f t="shared" si="6"/>
        <v>62.5</v>
      </c>
      <c r="E20" s="53">
        <f t="shared" si="7"/>
        <v>750</v>
      </c>
      <c r="F20" s="57">
        <v>554.79</v>
      </c>
      <c r="G20" s="140">
        <f t="shared" si="8"/>
        <v>0</v>
      </c>
      <c r="H20" s="53">
        <f t="shared" si="9"/>
        <v>554.79</v>
      </c>
      <c r="I20" s="56">
        <f t="shared" si="10"/>
        <v>0</v>
      </c>
      <c r="J20" s="59">
        <f t="shared" si="11"/>
        <v>750</v>
      </c>
    </row>
    <row r="21" spans="1:10">
      <c r="A21" s="47" t="s">
        <v>100</v>
      </c>
      <c r="B21" s="53">
        <v>10000</v>
      </c>
      <c r="C21" s="57">
        <v>735.47</v>
      </c>
      <c r="D21" s="53">
        <f t="shared" si="6"/>
        <v>833.33333333333337</v>
      </c>
      <c r="E21" s="53">
        <f t="shared" si="7"/>
        <v>9264.5300000000007</v>
      </c>
      <c r="F21" s="57">
        <v>3070.18</v>
      </c>
      <c r="G21" s="140">
        <f t="shared" si="8"/>
        <v>429.02416666666664</v>
      </c>
      <c r="H21" s="53">
        <f t="shared" si="9"/>
        <v>2641.1558333333332</v>
      </c>
      <c r="I21" s="56">
        <f t="shared" si="10"/>
        <v>8825.64</v>
      </c>
      <c r="J21" s="59">
        <f t="shared" si="11"/>
        <v>1174.3600000000006</v>
      </c>
    </row>
    <row r="22" spans="1:10">
      <c r="A22" s="47" t="s">
        <v>101</v>
      </c>
      <c r="B22" s="53">
        <v>1500</v>
      </c>
      <c r="C22" s="57">
        <v>0</v>
      </c>
      <c r="D22" s="53">
        <f t="shared" si="6"/>
        <v>125</v>
      </c>
      <c r="E22" s="53">
        <f t="shared" si="7"/>
        <v>1500</v>
      </c>
      <c r="F22" s="57">
        <v>3610</v>
      </c>
      <c r="G22" s="140">
        <f t="shared" si="8"/>
        <v>0</v>
      </c>
      <c r="H22" s="53">
        <f t="shared" si="9"/>
        <v>3610</v>
      </c>
      <c r="I22" s="56">
        <f t="shared" si="10"/>
        <v>0</v>
      </c>
      <c r="J22" s="59">
        <f t="shared" si="11"/>
        <v>1500</v>
      </c>
    </row>
    <row r="23" spans="1:10">
      <c r="A23" s="47" t="s">
        <v>92</v>
      </c>
      <c r="B23" s="53">
        <v>0</v>
      </c>
      <c r="C23" s="57">
        <v>0</v>
      </c>
      <c r="D23" s="53">
        <f t="shared" si="6"/>
        <v>0</v>
      </c>
      <c r="E23" s="53">
        <f t="shared" si="7"/>
        <v>0</v>
      </c>
      <c r="F23" s="57">
        <v>0</v>
      </c>
      <c r="G23" s="140">
        <f t="shared" si="8"/>
        <v>0</v>
      </c>
      <c r="H23" s="53">
        <f t="shared" si="9"/>
        <v>0</v>
      </c>
      <c r="I23" s="56">
        <f t="shared" si="10"/>
        <v>0</v>
      </c>
      <c r="J23" s="59">
        <f t="shared" si="11"/>
        <v>0</v>
      </c>
    </row>
    <row r="24" spans="1:10">
      <c r="A24" s="47" t="s">
        <v>102</v>
      </c>
      <c r="B24" s="53">
        <v>0</v>
      </c>
      <c r="C24" s="57">
        <v>0</v>
      </c>
      <c r="D24" s="53">
        <f t="shared" si="6"/>
        <v>0</v>
      </c>
      <c r="E24" s="53">
        <f t="shared" si="7"/>
        <v>0</v>
      </c>
      <c r="F24" s="57">
        <v>626</v>
      </c>
      <c r="G24" s="140">
        <f t="shared" si="8"/>
        <v>0</v>
      </c>
      <c r="H24" s="53">
        <f t="shared" si="9"/>
        <v>626</v>
      </c>
      <c r="I24" s="56">
        <f t="shared" si="10"/>
        <v>0</v>
      </c>
      <c r="J24" s="59">
        <f t="shared" si="11"/>
        <v>0</v>
      </c>
    </row>
    <row r="25" spans="1:10">
      <c r="A25" s="47" t="s">
        <v>103</v>
      </c>
      <c r="B25" s="53">
        <v>200</v>
      </c>
      <c r="C25" s="55">
        <v>22</v>
      </c>
      <c r="D25" s="53">
        <f t="shared" si="6"/>
        <v>16.666666666666668</v>
      </c>
      <c r="E25" s="53">
        <f t="shared" si="7"/>
        <v>178</v>
      </c>
      <c r="F25" s="55">
        <v>184</v>
      </c>
      <c r="G25" s="140">
        <f t="shared" si="8"/>
        <v>12.833333333333332</v>
      </c>
      <c r="H25" s="53">
        <f t="shared" si="9"/>
        <v>171.16666666666666</v>
      </c>
      <c r="I25" s="56">
        <f t="shared" si="10"/>
        <v>264</v>
      </c>
      <c r="J25" s="59">
        <f t="shared" si="11"/>
        <v>-64</v>
      </c>
    </row>
    <row r="26" spans="1:10">
      <c r="A26" s="47" t="s">
        <v>104</v>
      </c>
      <c r="B26" s="53">
        <v>500</v>
      </c>
      <c r="C26" s="55">
        <v>0</v>
      </c>
      <c r="D26" s="53">
        <f t="shared" si="6"/>
        <v>41.666666666666664</v>
      </c>
      <c r="E26" s="53">
        <f t="shared" si="7"/>
        <v>500</v>
      </c>
      <c r="F26" s="55">
        <v>420</v>
      </c>
      <c r="G26" s="140">
        <f t="shared" si="8"/>
        <v>0</v>
      </c>
      <c r="H26" s="53">
        <f t="shared" si="9"/>
        <v>420</v>
      </c>
      <c r="I26" s="56">
        <f t="shared" si="10"/>
        <v>0</v>
      </c>
      <c r="J26" s="59">
        <f t="shared" si="11"/>
        <v>500</v>
      </c>
    </row>
    <row r="27" spans="1:10">
      <c r="A27" s="47" t="s">
        <v>105</v>
      </c>
      <c r="B27" s="53">
        <v>2000</v>
      </c>
      <c r="C27" s="55">
        <v>0</v>
      </c>
      <c r="D27" s="53">
        <f t="shared" si="6"/>
        <v>166.66666666666666</v>
      </c>
      <c r="E27" s="53">
        <f t="shared" si="7"/>
        <v>2000</v>
      </c>
      <c r="F27" s="55">
        <v>0</v>
      </c>
      <c r="G27" s="140">
        <f t="shared" si="8"/>
        <v>0</v>
      </c>
      <c r="H27" s="53">
        <f t="shared" si="9"/>
        <v>0</v>
      </c>
      <c r="I27" s="56">
        <f t="shared" si="10"/>
        <v>0</v>
      </c>
      <c r="J27" s="59">
        <f t="shared" si="11"/>
        <v>2000</v>
      </c>
    </row>
    <row r="28" spans="1:10">
      <c r="A28" s="47" t="s">
        <v>106</v>
      </c>
      <c r="B28" s="53">
        <v>1500</v>
      </c>
      <c r="C28" s="55">
        <v>176.69</v>
      </c>
      <c r="D28" s="53">
        <f t="shared" si="6"/>
        <v>125</v>
      </c>
      <c r="E28" s="53">
        <f t="shared" si="7"/>
        <v>1323.31</v>
      </c>
      <c r="F28" s="55">
        <v>1642.21</v>
      </c>
      <c r="G28" s="140">
        <f t="shared" si="8"/>
        <v>103.06916666666667</v>
      </c>
      <c r="H28" s="53">
        <f t="shared" si="9"/>
        <v>1539.1408333333334</v>
      </c>
      <c r="I28" s="56">
        <f t="shared" si="10"/>
        <v>2120.2799999999997</v>
      </c>
      <c r="J28" s="59">
        <f t="shared" si="11"/>
        <v>-620.27999999999975</v>
      </c>
    </row>
    <row r="29" spans="1:10">
      <c r="A29" s="47" t="s">
        <v>107</v>
      </c>
      <c r="B29" s="53">
        <v>500</v>
      </c>
      <c r="C29" s="55">
        <v>3668.84</v>
      </c>
      <c r="D29" s="53">
        <f t="shared" si="6"/>
        <v>41.666666666666664</v>
      </c>
      <c r="E29" s="53">
        <f t="shared" si="7"/>
        <v>-3168.84</v>
      </c>
      <c r="F29" s="55">
        <v>4105.51</v>
      </c>
      <c r="G29" s="140">
        <f t="shared" si="8"/>
        <v>2140.1566666666668</v>
      </c>
      <c r="H29" s="53">
        <f t="shared" si="9"/>
        <v>1965.3533333333335</v>
      </c>
      <c r="I29" s="56">
        <f t="shared" si="10"/>
        <v>44026.080000000002</v>
      </c>
      <c r="J29" s="59">
        <f t="shared" si="11"/>
        <v>-43526.080000000002</v>
      </c>
    </row>
    <row r="30" spans="1:10" ht="16.149999999999999" customHeight="1">
      <c r="A30" s="47" t="s">
        <v>108</v>
      </c>
      <c r="B30" s="53">
        <v>0</v>
      </c>
      <c r="C30" s="55">
        <v>0</v>
      </c>
      <c r="D30" s="53">
        <f t="shared" si="6"/>
        <v>0</v>
      </c>
      <c r="E30" s="53">
        <f t="shared" si="7"/>
        <v>0</v>
      </c>
      <c r="F30" s="55">
        <v>0</v>
      </c>
      <c r="G30" s="140">
        <f t="shared" si="8"/>
        <v>0</v>
      </c>
      <c r="H30" s="53">
        <f t="shared" si="9"/>
        <v>0</v>
      </c>
      <c r="I30" s="56">
        <f t="shared" si="10"/>
        <v>0</v>
      </c>
      <c r="J30" s="59">
        <f t="shared" si="11"/>
        <v>0</v>
      </c>
    </row>
    <row r="31" spans="1:10">
      <c r="A31" s="47" t="s">
        <v>109</v>
      </c>
      <c r="B31" s="53">
        <v>500</v>
      </c>
      <c r="C31" s="55">
        <v>0</v>
      </c>
      <c r="D31" s="53">
        <f t="shared" si="6"/>
        <v>41.666666666666664</v>
      </c>
      <c r="E31" s="53">
        <f t="shared" si="7"/>
        <v>500</v>
      </c>
      <c r="F31" s="55">
        <v>130</v>
      </c>
      <c r="G31" s="140">
        <f t="shared" si="8"/>
        <v>0</v>
      </c>
      <c r="H31" s="53">
        <f t="shared" si="9"/>
        <v>130</v>
      </c>
      <c r="I31" s="56">
        <f t="shared" si="10"/>
        <v>0</v>
      </c>
      <c r="J31" s="59">
        <f t="shared" si="11"/>
        <v>500</v>
      </c>
    </row>
    <row r="32" spans="1:10">
      <c r="A32" s="47" t="s">
        <v>110</v>
      </c>
      <c r="B32" s="53">
        <v>100</v>
      </c>
      <c r="C32" s="55">
        <v>30.25</v>
      </c>
      <c r="D32" s="53">
        <f t="shared" si="6"/>
        <v>8.3333333333333339</v>
      </c>
      <c r="E32" s="53">
        <f t="shared" si="7"/>
        <v>69.75</v>
      </c>
      <c r="F32" s="55">
        <v>30.25</v>
      </c>
      <c r="G32" s="140">
        <f t="shared" si="8"/>
        <v>17.645833333333336</v>
      </c>
      <c r="H32" s="53">
        <f t="shared" si="9"/>
        <v>12.604166666666664</v>
      </c>
      <c r="I32" s="56">
        <f t="shared" si="10"/>
        <v>363</v>
      </c>
      <c r="J32" s="59">
        <f t="shared" si="11"/>
        <v>-263</v>
      </c>
    </row>
    <row r="33" spans="1:12" ht="15.75">
      <c r="A33" s="162" t="s">
        <v>64</v>
      </c>
      <c r="B33" s="63">
        <f>SUM(B15:B32)</f>
        <v>38650</v>
      </c>
      <c r="C33" s="61">
        <f>SUM(C15:C32)</f>
        <v>8068.83</v>
      </c>
      <c r="D33" s="61">
        <f>SUM(D15:D32)</f>
        <v>3220.8333333333326</v>
      </c>
      <c r="E33" s="61">
        <f>SUM(E15:E32)</f>
        <v>30581.169999999995</v>
      </c>
      <c r="F33" s="61">
        <f>SUM(F15:F32)</f>
        <v>30266.92</v>
      </c>
      <c r="G33" s="61">
        <f>SUM(G15:G32)</f>
        <v>4706.8175000000001</v>
      </c>
      <c r="H33" s="61">
        <f>SUM(H15:H32)</f>
        <v>25560.102500000005</v>
      </c>
      <c r="I33" s="61">
        <f>SUM(I15:I32)</f>
        <v>96825.959999999992</v>
      </c>
      <c r="J33" s="61">
        <f>SUM(J15:J32)</f>
        <v>-58175.96</v>
      </c>
      <c r="K33" s="59"/>
      <c r="L33" s="59">
        <f>I33-B33</f>
        <v>58175.959999999992</v>
      </c>
    </row>
    <row r="34" spans="1:12" ht="15.75">
      <c r="A34" s="64"/>
      <c r="C34" s="57"/>
      <c r="D34" s="53"/>
      <c r="E34" s="53"/>
      <c r="F34" s="57"/>
      <c r="G34" s="53"/>
      <c r="H34" s="53"/>
      <c r="I34" s="56"/>
      <c r="J34" s="59"/>
    </row>
    <row r="35" spans="1:12" s="59" customFormat="1" ht="15.75">
      <c r="A35" s="61" t="s">
        <v>65</v>
      </c>
      <c r="B35" s="63">
        <f>B12-B33</f>
        <v>-7060</v>
      </c>
      <c r="C35" s="63">
        <f t="shared" ref="C35:J35" si="12">C12-C33</f>
        <v>-6075.83</v>
      </c>
      <c r="D35" s="63">
        <f t="shared" si="12"/>
        <v>-588.33333333333212</v>
      </c>
      <c r="E35" s="63">
        <f t="shared" si="12"/>
        <v>-984.16999999999462</v>
      </c>
      <c r="F35" s="63">
        <f t="shared" si="12"/>
        <v>-12383.169999999998</v>
      </c>
      <c r="G35" s="63">
        <f t="shared" si="12"/>
        <v>13720.682499999999</v>
      </c>
      <c r="H35" s="63">
        <f t="shared" si="12"/>
        <v>-26103.852500000005</v>
      </c>
      <c r="I35" s="63">
        <f t="shared" si="12"/>
        <v>-72909.959999999992</v>
      </c>
      <c r="J35" s="63">
        <f t="shared" si="12"/>
        <v>65849.959999999992</v>
      </c>
      <c r="L35" s="59">
        <f>I35-B35</f>
        <v>-65849.959999999992</v>
      </c>
    </row>
    <row r="36" spans="1:12" ht="15.75">
      <c r="A36" s="64"/>
      <c r="B36" s="62"/>
      <c r="C36" s="57"/>
      <c r="D36" s="53"/>
      <c r="E36" s="53"/>
      <c r="F36" s="147"/>
      <c r="G36" s="53"/>
      <c r="H36" s="53"/>
      <c r="I36" s="56"/>
      <c r="J36" s="59"/>
    </row>
    <row r="37" spans="1:12">
      <c r="B37" s="163"/>
      <c r="C37" s="164"/>
      <c r="D37" s="163"/>
      <c r="E37" s="163"/>
      <c r="F37" s="164"/>
      <c r="G37" s="163"/>
      <c r="H37" s="163"/>
      <c r="I37" s="164"/>
      <c r="J37" s="163"/>
    </row>
    <row r="38" spans="1:12">
      <c r="B38" s="163"/>
      <c r="C38" s="164"/>
      <c r="D38" s="163"/>
      <c r="E38" s="163"/>
      <c r="F38" s="164"/>
      <c r="G38" s="163"/>
      <c r="H38" s="163"/>
      <c r="I38" s="164"/>
      <c r="J38" s="163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36D7-AA34-4619-B83A-04353D6F11DF}">
  <dimension ref="A1:L60"/>
  <sheetViews>
    <sheetView zoomScaleNormal="100" workbookViewId="0">
      <selection sqref="A1:XFD1048576"/>
    </sheetView>
  </sheetViews>
  <sheetFormatPr defaultColWidth="10.75" defaultRowHeight="15"/>
  <cols>
    <col min="1" max="1" width="24.25" style="59" bestFit="1" customWidth="1"/>
    <col min="2" max="2" width="10.75" style="59"/>
    <col min="3" max="3" width="10.75" style="55"/>
    <col min="4" max="5" width="10.75" style="59"/>
    <col min="6" max="6" width="10.75" style="55"/>
    <col min="7" max="8" width="10.75" style="59"/>
    <col min="9" max="9" width="10.75" style="55"/>
    <col min="10" max="21" width="10.75" style="59"/>
    <col min="22" max="22" width="11" style="59" customWidth="1"/>
    <col min="23" max="16384" width="10.75" style="59"/>
  </cols>
  <sheetData>
    <row r="1" spans="1:12" ht="45.75">
      <c r="A1" s="43" t="s">
        <v>2</v>
      </c>
      <c r="B1" s="131" t="s">
        <v>66</v>
      </c>
      <c r="C1" s="132" t="s">
        <v>32</v>
      </c>
      <c r="D1" s="132"/>
      <c r="E1" s="132"/>
      <c r="F1" s="132" t="s">
        <v>5</v>
      </c>
      <c r="G1" s="132"/>
      <c r="H1" s="132"/>
      <c r="I1" s="133" t="s">
        <v>33</v>
      </c>
      <c r="J1" s="165" t="s">
        <v>7</v>
      </c>
    </row>
    <row r="2" spans="1:12" ht="15.75">
      <c r="A2" s="134"/>
      <c r="B2" s="134"/>
      <c r="C2" s="136" t="s">
        <v>9</v>
      </c>
      <c r="D2" s="134" t="s">
        <v>10</v>
      </c>
      <c r="E2" s="134" t="s">
        <v>11</v>
      </c>
      <c r="F2" s="136" t="s">
        <v>12</v>
      </c>
      <c r="G2" s="134" t="s">
        <v>10</v>
      </c>
      <c r="H2" s="134" t="s">
        <v>11</v>
      </c>
    </row>
    <row r="3" spans="1:12" ht="31.15" customHeight="1">
      <c r="A3" s="134"/>
      <c r="B3" s="135"/>
      <c r="C3" s="136" t="s">
        <v>13</v>
      </c>
      <c r="D3" s="134" t="s">
        <v>13</v>
      </c>
      <c r="E3" s="134" t="s">
        <v>13</v>
      </c>
      <c r="F3" s="136" t="s">
        <v>13</v>
      </c>
      <c r="G3" s="134" t="s">
        <v>13</v>
      </c>
      <c r="H3" s="134" t="s">
        <v>13</v>
      </c>
      <c r="I3" s="136" t="s">
        <v>13</v>
      </c>
      <c r="J3" s="134" t="s">
        <v>13</v>
      </c>
    </row>
    <row r="4" spans="1:12" ht="15.75">
      <c r="A4" s="62" t="s">
        <v>34</v>
      </c>
      <c r="B4" s="62"/>
      <c r="C4" s="147"/>
      <c r="D4" s="53"/>
      <c r="E4" s="53"/>
      <c r="F4" s="57"/>
      <c r="G4" s="53"/>
      <c r="H4" s="53"/>
      <c r="I4" s="56"/>
    </row>
    <row r="5" spans="1:12" ht="15.75">
      <c r="A5" s="53"/>
      <c r="B5" s="62"/>
      <c r="C5" s="57"/>
      <c r="D5" s="53"/>
      <c r="E5" s="53"/>
      <c r="F5" s="57"/>
      <c r="G5" s="53"/>
      <c r="H5" s="53"/>
      <c r="I5" s="56"/>
    </row>
    <row r="6" spans="1:12" ht="15.75">
      <c r="A6" s="166" t="s">
        <v>111</v>
      </c>
      <c r="B6" s="62">
        <v>0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</row>
    <row r="7" spans="1:12" ht="15.75">
      <c r="A7" s="61" t="s">
        <v>70</v>
      </c>
      <c r="B7" s="63">
        <f>SUM(B6:B6)</f>
        <v>0</v>
      </c>
      <c r="C7" s="63">
        <f t="shared" ref="C7:J7" si="0">SUM(C6:C6)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63">
        <f t="shared" si="0"/>
        <v>0</v>
      </c>
      <c r="H7" s="63">
        <f t="shared" si="0"/>
        <v>0</v>
      </c>
      <c r="I7" s="63">
        <f t="shared" si="0"/>
        <v>0</v>
      </c>
      <c r="J7" s="63">
        <f t="shared" si="0"/>
        <v>0</v>
      </c>
      <c r="L7" s="59">
        <f>I7-B7</f>
        <v>0</v>
      </c>
    </row>
    <row r="8" spans="1:12" ht="15.75">
      <c r="A8" s="62" t="s">
        <v>40</v>
      </c>
      <c r="B8" s="62"/>
      <c r="C8" s="57"/>
      <c r="D8" s="53"/>
      <c r="E8" s="53"/>
      <c r="F8" s="57"/>
      <c r="G8" s="53"/>
      <c r="H8" s="53"/>
      <c r="I8" s="56"/>
    </row>
    <row r="9" spans="1:12">
      <c r="A9" s="53" t="s">
        <v>112</v>
      </c>
      <c r="B9" s="53">
        <v>500</v>
      </c>
      <c r="C9" s="57">
        <v>0</v>
      </c>
      <c r="D9" s="53">
        <f>B9/12</f>
        <v>41.666666666666664</v>
      </c>
      <c r="E9" s="53">
        <f>B9-D9</f>
        <v>458.33333333333331</v>
      </c>
      <c r="F9" s="55">
        <v>4527.01</v>
      </c>
      <c r="G9" s="55">
        <f>C9/12</f>
        <v>0</v>
      </c>
      <c r="H9" s="53">
        <f>F9-G9</f>
        <v>4527.01</v>
      </c>
      <c r="I9" s="56">
        <f>C9*12</f>
        <v>0</v>
      </c>
      <c r="J9" s="59">
        <f>B9-I9</f>
        <v>500</v>
      </c>
    </row>
    <row r="10" spans="1:12" ht="15.75">
      <c r="A10" s="53"/>
      <c r="B10" s="62"/>
      <c r="C10" s="57"/>
      <c r="D10" s="53"/>
      <c r="E10" s="53"/>
      <c r="F10" s="57"/>
      <c r="G10" s="53"/>
      <c r="H10" s="53"/>
      <c r="I10" s="56"/>
    </row>
    <row r="11" spans="1:12" ht="15.75">
      <c r="A11" s="61" t="s">
        <v>64</v>
      </c>
      <c r="B11" s="61">
        <f>SUM(B9:B10)</f>
        <v>500</v>
      </c>
      <c r="C11" s="61">
        <f t="shared" ref="C11:J11" si="1">SUM(C9:C10)</f>
        <v>0</v>
      </c>
      <c r="D11" s="61">
        <f t="shared" si="1"/>
        <v>41.666666666666664</v>
      </c>
      <c r="E11" s="61">
        <f t="shared" si="1"/>
        <v>458.33333333333331</v>
      </c>
      <c r="F11" s="61">
        <f t="shared" si="1"/>
        <v>4527.01</v>
      </c>
      <c r="G11" s="61">
        <f t="shared" si="1"/>
        <v>0</v>
      </c>
      <c r="H11" s="61">
        <f t="shared" si="1"/>
        <v>4527.01</v>
      </c>
      <c r="I11" s="61">
        <f t="shared" si="1"/>
        <v>0</v>
      </c>
      <c r="J11" s="61">
        <f t="shared" si="1"/>
        <v>500</v>
      </c>
      <c r="L11" s="59">
        <f>I11-B11</f>
        <v>-500</v>
      </c>
    </row>
    <row r="12" spans="1:12" ht="15.75">
      <c r="A12" s="62"/>
      <c r="B12" s="62"/>
      <c r="C12" s="57"/>
      <c r="D12" s="53"/>
      <c r="E12" s="53"/>
      <c r="F12" s="57"/>
      <c r="G12" s="53"/>
      <c r="H12" s="53"/>
      <c r="I12" s="56"/>
    </row>
    <row r="13" spans="1:12" ht="15.75">
      <c r="A13" s="61" t="s">
        <v>87</v>
      </c>
      <c r="B13" s="63">
        <f>B7-B11</f>
        <v>-500</v>
      </c>
      <c r="C13" s="63">
        <f t="shared" ref="C13:J13" si="2">C7-C11</f>
        <v>0</v>
      </c>
      <c r="D13" s="63">
        <f t="shared" si="2"/>
        <v>-41.666666666666664</v>
      </c>
      <c r="E13" s="63">
        <f t="shared" si="2"/>
        <v>-458.33333333333331</v>
      </c>
      <c r="F13" s="63">
        <f t="shared" si="2"/>
        <v>-4527.01</v>
      </c>
      <c r="G13" s="63">
        <f t="shared" si="2"/>
        <v>0</v>
      </c>
      <c r="H13" s="63">
        <f t="shared" si="2"/>
        <v>-4527.01</v>
      </c>
      <c r="I13" s="63">
        <f t="shared" si="2"/>
        <v>0</v>
      </c>
      <c r="J13" s="63">
        <f t="shared" si="2"/>
        <v>-500</v>
      </c>
      <c r="L13" s="59">
        <f>I13-B13</f>
        <v>500</v>
      </c>
    </row>
    <row r="14" spans="1:12" ht="15.75">
      <c r="A14" s="62"/>
      <c r="B14" s="62"/>
      <c r="C14" s="57"/>
      <c r="D14" s="53"/>
      <c r="E14" s="53"/>
      <c r="F14" s="147"/>
      <c r="G14" s="53"/>
      <c r="H14" s="53"/>
      <c r="I14" s="56"/>
    </row>
    <row r="15" spans="1:12" s="55" customFormat="1" ht="15.75">
      <c r="A15" s="147"/>
      <c r="B15" s="147"/>
      <c r="C15" s="57"/>
      <c r="D15" s="57"/>
      <c r="E15" s="57"/>
      <c r="F15" s="57"/>
      <c r="G15" s="57"/>
      <c r="H15" s="57"/>
      <c r="I15" s="56"/>
    </row>
    <row r="16" spans="1:12" s="55" customFormat="1" ht="15.75">
      <c r="A16" s="146"/>
      <c r="B16" s="146"/>
      <c r="C16" s="146"/>
      <c r="D16" s="146"/>
      <c r="E16" s="146"/>
      <c r="F16" s="146"/>
      <c r="G16" s="146"/>
      <c r="H16" s="146"/>
      <c r="I16" s="56"/>
    </row>
    <row r="17" spans="1:10" s="55" customFormat="1" ht="15.75">
      <c r="A17" s="147"/>
      <c r="B17" s="147"/>
      <c r="C17" s="57"/>
      <c r="D17" s="57"/>
      <c r="E17" s="57"/>
      <c r="F17" s="147"/>
      <c r="G17" s="57"/>
      <c r="H17" s="57"/>
      <c r="I17" s="56"/>
    </row>
    <row r="18" spans="1:10" s="55" customFormat="1" ht="15.75">
      <c r="A18" s="147"/>
      <c r="B18" s="147"/>
      <c r="C18" s="57"/>
      <c r="D18" s="57"/>
      <c r="E18" s="57"/>
      <c r="F18" s="57"/>
      <c r="G18" s="57"/>
      <c r="H18" s="57"/>
      <c r="I18" s="56"/>
    </row>
    <row r="19" spans="1:10" s="55" customFormat="1" ht="15.75">
      <c r="A19" s="147"/>
      <c r="B19" s="147"/>
      <c r="C19" s="57"/>
      <c r="D19" s="57"/>
      <c r="E19" s="57"/>
      <c r="F19" s="57"/>
      <c r="G19" s="57"/>
      <c r="H19" s="57"/>
      <c r="I19" s="56"/>
    </row>
    <row r="20" spans="1:10" s="55" customFormat="1" ht="15.75">
      <c r="A20" s="146"/>
      <c r="B20" s="147"/>
      <c r="C20" s="146"/>
      <c r="D20" s="146"/>
      <c r="E20" s="146"/>
      <c r="F20" s="146"/>
      <c r="G20" s="146"/>
      <c r="H20" s="146"/>
      <c r="I20" s="56"/>
    </row>
    <row r="21" spans="1:10" s="55" customFormat="1" ht="15.75">
      <c r="A21" s="147"/>
      <c r="B21" s="147"/>
      <c r="C21" s="57"/>
      <c r="D21" s="57"/>
      <c r="E21" s="57"/>
      <c r="F21" s="57"/>
      <c r="G21" s="57"/>
      <c r="H21" s="57"/>
      <c r="I21" s="56"/>
    </row>
    <row r="22" spans="1:10" s="55" customFormat="1" ht="15.75">
      <c r="A22" s="147"/>
      <c r="B22" s="147"/>
      <c r="C22" s="57"/>
      <c r="D22" s="57"/>
      <c r="E22" s="57"/>
      <c r="F22" s="57"/>
      <c r="G22" s="57"/>
      <c r="H22" s="57"/>
      <c r="I22" s="56"/>
    </row>
    <row r="23" spans="1:10" ht="15.75">
      <c r="A23" s="62"/>
      <c r="B23" s="62"/>
      <c r="C23" s="57"/>
      <c r="D23" s="53"/>
      <c r="E23" s="53"/>
      <c r="F23" s="57"/>
      <c r="G23" s="53"/>
      <c r="H23" s="53"/>
      <c r="I23" s="56"/>
      <c r="J23" s="55"/>
    </row>
    <row r="24" spans="1:10" ht="15.75">
      <c r="A24" s="135"/>
      <c r="B24" s="135"/>
      <c r="C24" s="167"/>
      <c r="D24" s="60"/>
      <c r="E24" s="60"/>
      <c r="F24" s="167"/>
      <c r="G24" s="60"/>
      <c r="H24" s="60"/>
      <c r="J24" s="55"/>
    </row>
    <row r="25" spans="1:10" ht="15.75">
      <c r="A25" s="135"/>
      <c r="B25" s="135"/>
      <c r="C25" s="167"/>
      <c r="D25" s="60"/>
      <c r="E25" s="60"/>
      <c r="F25" s="167"/>
      <c r="G25" s="60"/>
      <c r="H25" s="60"/>
      <c r="J25" s="55"/>
    </row>
    <row r="26" spans="1:10" ht="15.75">
      <c r="A26" s="135"/>
      <c r="B26" s="135"/>
      <c r="C26" s="168"/>
      <c r="D26" s="135"/>
      <c r="E26" s="135"/>
      <c r="F26" s="168"/>
      <c r="G26" s="135"/>
      <c r="H26" s="135"/>
      <c r="J26" s="55"/>
    </row>
    <row r="27" spans="1:10" ht="15.75">
      <c r="A27" s="135"/>
      <c r="B27" s="135"/>
      <c r="C27" s="167"/>
      <c r="D27" s="60"/>
      <c r="E27" s="60"/>
      <c r="F27" s="167"/>
      <c r="G27" s="60"/>
      <c r="H27" s="60"/>
      <c r="J27" s="55"/>
    </row>
    <row r="28" spans="1:10" ht="15.75">
      <c r="A28" s="135"/>
      <c r="B28" s="135"/>
      <c r="C28" s="167"/>
      <c r="D28" s="60"/>
      <c r="E28" s="60"/>
      <c r="F28" s="167"/>
      <c r="G28" s="60"/>
      <c r="H28" s="60"/>
      <c r="J28" s="55"/>
    </row>
    <row r="29" spans="1:10" ht="15.75">
      <c r="A29" s="169"/>
      <c r="B29" s="135"/>
      <c r="C29" s="168"/>
      <c r="D29" s="135"/>
      <c r="E29" s="135"/>
      <c r="F29" s="168"/>
      <c r="G29" s="135"/>
      <c r="H29" s="135"/>
      <c r="J29" s="55"/>
    </row>
    <row r="30" spans="1:10">
      <c r="J30" s="55"/>
    </row>
    <row r="31" spans="1:10">
      <c r="J31" s="55"/>
    </row>
    <row r="32" spans="1:10">
      <c r="J32" s="55"/>
    </row>
    <row r="33" spans="10:10">
      <c r="J33" s="55"/>
    </row>
    <row r="34" spans="10:10">
      <c r="J34" s="55"/>
    </row>
    <row r="35" spans="10:10">
      <c r="J35" s="55"/>
    </row>
    <row r="36" spans="10:10">
      <c r="J36" s="55"/>
    </row>
    <row r="37" spans="10:10">
      <c r="J37" s="55"/>
    </row>
    <row r="38" spans="10:10">
      <c r="J38" s="55"/>
    </row>
    <row r="39" spans="10:10">
      <c r="J39" s="55"/>
    </row>
    <row r="40" spans="10:10">
      <c r="J40" s="55"/>
    </row>
    <row r="41" spans="10:10">
      <c r="J41" s="55"/>
    </row>
    <row r="42" spans="10:10">
      <c r="J42" s="55"/>
    </row>
    <row r="43" spans="10:10">
      <c r="J43" s="55"/>
    </row>
    <row r="44" spans="10:10">
      <c r="J44" s="55"/>
    </row>
    <row r="45" spans="10:10">
      <c r="J45" s="55"/>
    </row>
    <row r="46" spans="10:10">
      <c r="J46" s="55"/>
    </row>
    <row r="47" spans="10:10">
      <c r="J47" s="55"/>
    </row>
    <row r="48" spans="10:10">
      <c r="J48" s="55"/>
    </row>
    <row r="49" spans="10:10">
      <c r="J49" s="55"/>
    </row>
    <row r="50" spans="10:10">
      <c r="J50" s="55"/>
    </row>
    <row r="51" spans="10:10">
      <c r="J51" s="55"/>
    </row>
    <row r="52" spans="10:10">
      <c r="J52" s="55"/>
    </row>
    <row r="53" spans="10:10">
      <c r="J53" s="55"/>
    </row>
    <row r="54" spans="10:10">
      <c r="J54" s="55"/>
    </row>
    <row r="55" spans="10:10">
      <c r="J55" s="55"/>
    </row>
    <row r="56" spans="10:10">
      <c r="J56" s="55"/>
    </row>
    <row r="57" spans="10:10">
      <c r="J57" s="55"/>
    </row>
    <row r="58" spans="10:10">
      <c r="J58" s="55"/>
    </row>
    <row r="59" spans="10:10">
      <c r="J59" s="55"/>
    </row>
    <row r="60" spans="10:10">
      <c r="J60" s="55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E651-569C-4E1D-9C37-9B61B991F63E}">
  <dimension ref="A1:K33"/>
  <sheetViews>
    <sheetView workbookViewId="0">
      <selection sqref="A1:XFD1048576"/>
    </sheetView>
  </sheetViews>
  <sheetFormatPr defaultColWidth="10.75" defaultRowHeight="15"/>
  <cols>
    <col min="1" max="1" width="53.625" style="47" customWidth="1"/>
    <col min="2" max="2" width="10.75" style="47"/>
    <col min="3" max="3" width="10.75" style="58"/>
    <col min="4" max="4" width="10.75" style="47"/>
    <col min="5" max="5" width="8.75" style="47" customWidth="1"/>
    <col min="6" max="6" width="10.75" style="58"/>
    <col min="7" max="21" width="10.75" style="47"/>
    <col min="22" max="22" width="11" style="47" customWidth="1"/>
    <col min="23" max="16384" width="10.75" style="47"/>
  </cols>
  <sheetData>
    <row r="1" spans="1:11" ht="45.75">
      <c r="A1" s="43" t="s">
        <v>2</v>
      </c>
      <c r="B1" s="170" t="s">
        <v>66</v>
      </c>
      <c r="C1" s="44" t="s">
        <v>32</v>
      </c>
      <c r="D1" s="44"/>
      <c r="E1" s="44"/>
      <c r="F1" s="44" t="s">
        <v>5</v>
      </c>
      <c r="G1" s="44"/>
      <c r="H1" s="44"/>
      <c r="I1" s="45" t="s">
        <v>33</v>
      </c>
      <c r="J1" s="46" t="s">
        <v>7</v>
      </c>
    </row>
    <row r="2" spans="1:11" ht="15.75">
      <c r="A2" s="154"/>
      <c r="B2" s="154"/>
      <c r="C2" s="49" t="s">
        <v>9</v>
      </c>
      <c r="D2" s="48" t="s">
        <v>10</v>
      </c>
      <c r="E2" s="48" t="s">
        <v>11</v>
      </c>
      <c r="F2" s="155" t="s">
        <v>12</v>
      </c>
      <c r="G2" s="156" t="s">
        <v>10</v>
      </c>
      <c r="H2" s="156" t="s">
        <v>11</v>
      </c>
    </row>
    <row r="3" spans="1:11" ht="15.75">
      <c r="A3" s="154"/>
      <c r="B3" s="157"/>
      <c r="C3" s="155" t="s">
        <v>13</v>
      </c>
      <c r="D3" s="156" t="s">
        <v>13</v>
      </c>
      <c r="E3" s="156" t="s">
        <v>13</v>
      </c>
      <c r="F3" s="155" t="s">
        <v>13</v>
      </c>
      <c r="G3" s="156" t="s">
        <v>13</v>
      </c>
      <c r="H3" s="156" t="s">
        <v>13</v>
      </c>
      <c r="I3" s="156" t="s">
        <v>13</v>
      </c>
      <c r="J3" s="156" t="s">
        <v>13</v>
      </c>
    </row>
    <row r="4" spans="1:11" ht="15.75">
      <c r="A4" s="62" t="s">
        <v>34</v>
      </c>
      <c r="B4" s="62"/>
      <c r="C4" s="147"/>
      <c r="D4" s="53"/>
      <c r="E4" s="53"/>
      <c r="F4" s="57"/>
      <c r="G4" s="53"/>
      <c r="H4" s="53"/>
      <c r="I4" s="171"/>
      <c r="J4" s="59"/>
    </row>
    <row r="5" spans="1:11" ht="15.75">
      <c r="A5" s="53" t="s">
        <v>113</v>
      </c>
      <c r="B5" s="62">
        <v>0</v>
      </c>
      <c r="C5" s="57">
        <v>0</v>
      </c>
      <c r="D5" s="57">
        <v>0</v>
      </c>
      <c r="E5" s="57">
        <v>0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</row>
    <row r="6" spans="1:11" ht="15.75">
      <c r="A6" s="62"/>
      <c r="B6" s="62"/>
      <c r="C6" s="57"/>
      <c r="D6" s="53"/>
      <c r="E6" s="53"/>
      <c r="F6" s="57"/>
      <c r="G6" s="53"/>
      <c r="H6" s="53"/>
      <c r="I6" s="171"/>
      <c r="J6" s="59"/>
    </row>
    <row r="7" spans="1:11" ht="15.75">
      <c r="A7" s="61" t="s">
        <v>70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</row>
    <row r="8" spans="1:11" ht="15.75">
      <c r="A8" s="62" t="s">
        <v>114</v>
      </c>
      <c r="B8" s="62"/>
      <c r="C8" s="57"/>
      <c r="D8" s="53"/>
      <c r="E8" s="53"/>
      <c r="F8" s="57"/>
      <c r="G8" s="53"/>
      <c r="H8" s="53"/>
      <c r="I8" s="171"/>
      <c r="J8" s="59"/>
    </row>
    <row r="9" spans="1:11">
      <c r="A9" s="59" t="s">
        <v>115</v>
      </c>
      <c r="B9" s="53">
        <v>1500</v>
      </c>
      <c r="C9" s="55">
        <v>0</v>
      </c>
      <c r="D9" s="53">
        <f>C9/12</f>
        <v>0</v>
      </c>
      <c r="E9" s="53">
        <f>B9-C9</f>
        <v>1500</v>
      </c>
      <c r="F9" s="57">
        <v>1776.4</v>
      </c>
      <c r="G9" s="55">
        <f>B9/12*7</f>
        <v>875</v>
      </c>
      <c r="H9" s="53">
        <f>F9-G9</f>
        <v>901.40000000000009</v>
      </c>
      <c r="I9" s="171">
        <f>C9*12</f>
        <v>0</v>
      </c>
      <c r="J9" s="59">
        <f>B9-I9</f>
        <v>1500</v>
      </c>
    </row>
    <row r="10" spans="1:11">
      <c r="A10" s="59" t="s">
        <v>116</v>
      </c>
      <c r="B10" s="53">
        <v>1500</v>
      </c>
      <c r="C10" s="57">
        <v>0</v>
      </c>
      <c r="D10" s="53">
        <f t="shared" ref="D10:D14" si="0">C10/12</f>
        <v>0</v>
      </c>
      <c r="E10" s="53">
        <f t="shared" ref="E10:E14" si="1">B10-C10</f>
        <v>1500</v>
      </c>
      <c r="F10" s="57">
        <v>0</v>
      </c>
      <c r="G10" s="55">
        <f t="shared" ref="G10:G14" si="2">B10/12*7</f>
        <v>875</v>
      </c>
      <c r="H10" s="53">
        <f t="shared" ref="H10:H14" si="3">F10-G10</f>
        <v>-875</v>
      </c>
      <c r="I10" s="171">
        <f t="shared" ref="I10:I14" si="4">C10*12</f>
        <v>0</v>
      </c>
      <c r="J10" s="59">
        <f t="shared" ref="J10:J14" si="5">B10-I10</f>
        <v>1500</v>
      </c>
    </row>
    <row r="11" spans="1:11">
      <c r="A11" s="59" t="s">
        <v>117</v>
      </c>
      <c r="B11" s="53">
        <v>1300</v>
      </c>
      <c r="C11" s="57">
        <v>0</v>
      </c>
      <c r="D11" s="53">
        <f t="shared" si="0"/>
        <v>0</v>
      </c>
      <c r="E11" s="53">
        <f t="shared" si="1"/>
        <v>1300</v>
      </c>
      <c r="F11" s="57">
        <v>1731</v>
      </c>
      <c r="G11" s="55">
        <f t="shared" si="2"/>
        <v>758.33333333333326</v>
      </c>
      <c r="H11" s="53">
        <f t="shared" si="3"/>
        <v>972.66666666666674</v>
      </c>
      <c r="I11" s="171">
        <f t="shared" si="4"/>
        <v>0</v>
      </c>
      <c r="J11" s="59">
        <f t="shared" si="5"/>
        <v>1300</v>
      </c>
    </row>
    <row r="12" spans="1:11">
      <c r="A12" s="59" t="s">
        <v>118</v>
      </c>
      <c r="B12" s="53">
        <v>200</v>
      </c>
      <c r="C12" s="57">
        <v>0</v>
      </c>
      <c r="D12" s="53">
        <f t="shared" si="0"/>
        <v>0</v>
      </c>
      <c r="E12" s="53">
        <f t="shared" si="1"/>
        <v>200</v>
      </c>
      <c r="F12" s="57">
        <v>0</v>
      </c>
      <c r="G12" s="55">
        <f t="shared" si="2"/>
        <v>116.66666666666667</v>
      </c>
      <c r="H12" s="53">
        <f t="shared" si="3"/>
        <v>-116.66666666666667</v>
      </c>
      <c r="I12" s="171">
        <f t="shared" si="4"/>
        <v>0</v>
      </c>
      <c r="J12" s="59">
        <f t="shared" si="5"/>
        <v>200</v>
      </c>
    </row>
    <row r="13" spans="1:11" hidden="1">
      <c r="A13" s="59" t="s">
        <v>119</v>
      </c>
      <c r="B13" s="53"/>
      <c r="C13" s="57"/>
      <c r="D13" s="53">
        <f t="shared" si="0"/>
        <v>0</v>
      </c>
      <c r="E13" s="53">
        <f t="shared" si="1"/>
        <v>0</v>
      </c>
      <c r="F13" s="57"/>
      <c r="G13" s="55">
        <f t="shared" si="2"/>
        <v>0</v>
      </c>
      <c r="H13" s="53">
        <f t="shared" si="3"/>
        <v>0</v>
      </c>
      <c r="I13" s="171">
        <f t="shared" si="4"/>
        <v>0</v>
      </c>
      <c r="J13" s="59">
        <f t="shared" si="5"/>
        <v>0</v>
      </c>
    </row>
    <row r="14" spans="1:11">
      <c r="A14" s="59" t="s">
        <v>120</v>
      </c>
      <c r="B14" s="53">
        <v>8000</v>
      </c>
      <c r="C14" s="57">
        <v>225.74</v>
      </c>
      <c r="D14" s="53">
        <f t="shared" si="0"/>
        <v>18.811666666666667</v>
      </c>
      <c r="E14" s="53">
        <f t="shared" si="1"/>
        <v>7774.26</v>
      </c>
      <c r="F14" s="57">
        <v>5556</v>
      </c>
      <c r="G14" s="55">
        <f t="shared" si="2"/>
        <v>4666.6666666666661</v>
      </c>
      <c r="H14" s="53">
        <f t="shared" si="3"/>
        <v>889.33333333333394</v>
      </c>
      <c r="I14" s="171">
        <f t="shared" si="4"/>
        <v>2708.88</v>
      </c>
      <c r="J14" s="59">
        <f t="shared" si="5"/>
        <v>5291.12</v>
      </c>
    </row>
    <row r="15" spans="1:11" ht="15.75">
      <c r="A15" s="61" t="s">
        <v>64</v>
      </c>
      <c r="B15" s="61">
        <f>SUM(B9:B14)</f>
        <v>12500</v>
      </c>
      <c r="C15" s="61">
        <f t="shared" ref="C15:H15" si="6">SUM(C9:C14)</f>
        <v>225.74</v>
      </c>
      <c r="D15" s="61">
        <f t="shared" si="6"/>
        <v>18.811666666666667</v>
      </c>
      <c r="E15" s="61">
        <f t="shared" si="6"/>
        <v>12274.26</v>
      </c>
      <c r="F15" s="61">
        <f t="shared" si="6"/>
        <v>9063.4</v>
      </c>
      <c r="G15" s="61">
        <f t="shared" si="6"/>
        <v>7291.6666666666661</v>
      </c>
      <c r="H15" s="61">
        <f t="shared" si="6"/>
        <v>1771.733333333334</v>
      </c>
      <c r="I15" s="61">
        <f>SUM(I9:I14)</f>
        <v>2708.88</v>
      </c>
      <c r="J15" s="61">
        <f t="shared" ref="J15" si="7">SUM(J9:J14)</f>
        <v>9791.119999999999</v>
      </c>
      <c r="K15" s="59">
        <f>I15-B15</f>
        <v>-9791.119999999999</v>
      </c>
    </row>
    <row r="16" spans="1:11" ht="15.75">
      <c r="A16" s="62"/>
      <c r="B16" s="62"/>
      <c r="C16" s="57"/>
      <c r="D16" s="53"/>
      <c r="E16" s="53"/>
      <c r="F16" s="57"/>
      <c r="G16" s="53"/>
      <c r="H16" s="53"/>
      <c r="I16" s="171"/>
      <c r="J16" s="59"/>
    </row>
    <row r="17" spans="1:11" ht="15.75">
      <c r="A17" s="61" t="s">
        <v>87</v>
      </c>
      <c r="B17" s="63">
        <f>B7-B15</f>
        <v>-12500</v>
      </c>
      <c r="C17" s="63">
        <f t="shared" ref="C17:J17" si="8">C7-C15</f>
        <v>-225.74</v>
      </c>
      <c r="D17" s="63">
        <f t="shared" si="8"/>
        <v>-18.811666666666667</v>
      </c>
      <c r="E17" s="63">
        <f t="shared" si="8"/>
        <v>-12274.26</v>
      </c>
      <c r="F17" s="63">
        <f t="shared" si="8"/>
        <v>-9063.4</v>
      </c>
      <c r="G17" s="63">
        <f t="shared" si="8"/>
        <v>-7291.6666666666661</v>
      </c>
      <c r="H17" s="63">
        <f t="shared" si="8"/>
        <v>-1771.733333333334</v>
      </c>
      <c r="I17" s="63">
        <f t="shared" si="8"/>
        <v>-2708.88</v>
      </c>
      <c r="J17" s="63">
        <f t="shared" si="8"/>
        <v>-9791.119999999999</v>
      </c>
      <c r="K17" s="59">
        <f>I17-B17</f>
        <v>9791.119999999999</v>
      </c>
    </row>
    <row r="18" spans="1:11" s="58" customFormat="1" ht="15.75">
      <c r="A18" s="158"/>
      <c r="B18" s="158"/>
      <c r="C18" s="160"/>
      <c r="D18" s="160"/>
      <c r="E18" s="160"/>
      <c r="F18" s="158"/>
      <c r="G18" s="160"/>
      <c r="H18" s="160"/>
      <c r="I18" s="161"/>
    </row>
    <row r="19" spans="1:11" s="58" customFormat="1" ht="15.75">
      <c r="A19" s="158"/>
      <c r="B19" s="158"/>
      <c r="C19" s="160"/>
      <c r="D19" s="160"/>
      <c r="E19" s="160"/>
      <c r="F19" s="160"/>
      <c r="G19" s="160"/>
      <c r="H19" s="160"/>
      <c r="I19" s="161"/>
    </row>
    <row r="20" spans="1:11" s="58" customFormat="1" ht="15.75">
      <c r="A20" s="172"/>
      <c r="B20" s="172"/>
      <c r="C20" s="172"/>
      <c r="D20" s="172"/>
      <c r="E20" s="172"/>
      <c r="F20" s="172"/>
      <c r="G20" s="172"/>
      <c r="H20" s="172"/>
      <c r="I20" s="161"/>
    </row>
    <row r="21" spans="1:11" s="58" customFormat="1" ht="15.75">
      <c r="A21" s="158"/>
      <c r="B21" s="158"/>
      <c r="C21" s="160"/>
      <c r="D21" s="160"/>
      <c r="E21" s="160"/>
      <c r="F21" s="158"/>
      <c r="G21" s="160"/>
      <c r="H21" s="160"/>
      <c r="I21" s="161"/>
    </row>
    <row r="22" spans="1:11" s="58" customFormat="1" ht="15.75">
      <c r="A22" s="158"/>
      <c r="B22" s="158"/>
      <c r="C22" s="160"/>
      <c r="D22" s="160"/>
      <c r="E22" s="160"/>
      <c r="F22" s="160"/>
      <c r="G22" s="160"/>
      <c r="H22" s="160"/>
      <c r="I22" s="161"/>
    </row>
    <row r="23" spans="1:11" s="58" customFormat="1" ht="15.75">
      <c r="A23" s="158"/>
      <c r="B23" s="158"/>
      <c r="C23" s="160"/>
      <c r="D23" s="160"/>
      <c r="E23" s="160"/>
      <c r="F23" s="160"/>
      <c r="G23" s="160"/>
      <c r="H23" s="160"/>
      <c r="I23" s="161"/>
    </row>
    <row r="24" spans="1:11" s="58" customFormat="1" ht="15.75">
      <c r="A24" s="172"/>
      <c r="B24" s="158"/>
      <c r="C24" s="172"/>
      <c r="D24" s="172"/>
      <c r="E24" s="172"/>
      <c r="F24" s="172"/>
      <c r="G24" s="172"/>
      <c r="H24" s="172"/>
      <c r="I24" s="161"/>
    </row>
    <row r="25" spans="1:11" s="58" customFormat="1" ht="15.75">
      <c r="A25" s="158"/>
      <c r="B25" s="158"/>
      <c r="C25" s="160"/>
      <c r="D25" s="160"/>
      <c r="E25" s="160"/>
      <c r="F25" s="160"/>
      <c r="G25" s="160"/>
      <c r="H25" s="160"/>
      <c r="I25" s="161"/>
    </row>
    <row r="26" spans="1:11" s="58" customFormat="1" ht="15.75">
      <c r="A26" s="158"/>
      <c r="B26" s="158"/>
      <c r="C26" s="160"/>
      <c r="D26" s="160"/>
      <c r="E26" s="160"/>
      <c r="F26" s="160"/>
      <c r="G26" s="160"/>
      <c r="H26" s="160"/>
      <c r="I26" s="161"/>
    </row>
    <row r="27" spans="1:11" ht="15.75">
      <c r="A27" s="64"/>
      <c r="B27" s="64"/>
      <c r="C27" s="160"/>
      <c r="D27" s="159"/>
      <c r="E27" s="159"/>
      <c r="F27" s="160"/>
      <c r="G27" s="159"/>
      <c r="H27" s="159"/>
      <c r="I27" s="173"/>
    </row>
    <row r="28" spans="1:11" ht="15.75">
      <c r="A28" s="157"/>
      <c r="B28" s="157"/>
      <c r="C28" s="174"/>
      <c r="D28" s="175"/>
      <c r="E28" s="175"/>
      <c r="F28" s="174"/>
      <c r="G28" s="175"/>
      <c r="H28" s="176"/>
    </row>
    <row r="29" spans="1:11" ht="15.75">
      <c r="A29" s="157"/>
      <c r="B29" s="157"/>
      <c r="C29" s="174"/>
      <c r="D29" s="175"/>
      <c r="E29" s="175"/>
      <c r="F29" s="174"/>
      <c r="G29" s="175"/>
      <c r="H29" s="177"/>
    </row>
    <row r="30" spans="1:11" ht="15.75">
      <c r="A30" s="157"/>
      <c r="B30" s="157"/>
      <c r="C30" s="178"/>
      <c r="D30" s="179"/>
      <c r="E30" s="179"/>
      <c r="F30" s="178"/>
      <c r="G30" s="179"/>
      <c r="H30" s="179"/>
    </row>
    <row r="31" spans="1:11" ht="15.75">
      <c r="A31" s="157"/>
      <c r="B31" s="157"/>
      <c r="C31" s="174"/>
      <c r="D31" s="175"/>
      <c r="E31" s="175"/>
      <c r="F31" s="174"/>
      <c r="G31" s="175"/>
      <c r="H31" s="176"/>
    </row>
    <row r="32" spans="1:11" ht="15.75">
      <c r="A32" s="157"/>
      <c r="B32" s="157"/>
      <c r="C32" s="174"/>
      <c r="D32" s="175"/>
      <c r="E32" s="175"/>
      <c r="F32" s="174"/>
      <c r="G32" s="175"/>
      <c r="H32" s="176"/>
    </row>
    <row r="33" spans="1:8" ht="15.75">
      <c r="A33" s="180"/>
      <c r="B33" s="157"/>
      <c r="C33" s="178"/>
      <c r="D33" s="179"/>
      <c r="E33" s="179"/>
      <c r="F33" s="178"/>
      <c r="G33" s="179"/>
      <c r="H33" s="181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E6E0-BCFC-42E8-91B4-23DD06E78BB8}">
  <dimension ref="A1:K29"/>
  <sheetViews>
    <sheetView workbookViewId="0">
      <selection sqref="A1:XFD1048576"/>
    </sheetView>
  </sheetViews>
  <sheetFormatPr defaultColWidth="10.75" defaultRowHeight="15"/>
  <cols>
    <col min="1" max="1" width="19.875" style="47" bestFit="1" customWidth="1"/>
    <col min="2" max="2" width="10.75" style="47"/>
    <col min="3" max="3" width="10.75" style="58"/>
    <col min="4" max="5" width="10.75" style="47"/>
    <col min="6" max="6" width="10.75" style="58"/>
    <col min="7" max="21" width="10.75" style="47"/>
    <col min="22" max="22" width="11" style="47" customWidth="1"/>
    <col min="23" max="16384" width="10.75" style="47"/>
  </cols>
  <sheetData>
    <row r="1" spans="1:10" ht="45.75">
      <c r="A1" s="43" t="s">
        <v>2</v>
      </c>
      <c r="B1" s="152" t="s">
        <v>66</v>
      </c>
      <c r="C1" s="44" t="s">
        <v>32</v>
      </c>
      <c r="D1" s="44"/>
      <c r="E1" s="44"/>
      <c r="F1" s="44" t="s">
        <v>5</v>
      </c>
      <c r="G1" s="44"/>
      <c r="H1" s="44"/>
      <c r="I1" s="45" t="s">
        <v>33</v>
      </c>
      <c r="J1" s="46" t="s">
        <v>7</v>
      </c>
    </row>
    <row r="2" spans="1:10" ht="15.75">
      <c r="A2" s="154"/>
      <c r="B2" s="154"/>
      <c r="C2" s="49" t="s">
        <v>9</v>
      </c>
      <c r="D2" s="48" t="s">
        <v>10</v>
      </c>
      <c r="E2" s="48" t="s">
        <v>11</v>
      </c>
      <c r="F2" s="155" t="s">
        <v>12</v>
      </c>
      <c r="G2" s="156" t="s">
        <v>10</v>
      </c>
      <c r="H2" s="156" t="s">
        <v>11</v>
      </c>
      <c r="I2" s="153"/>
      <c r="J2" s="153"/>
    </row>
    <row r="3" spans="1:10" ht="15.75">
      <c r="A3" s="154"/>
      <c r="B3" s="154"/>
      <c r="C3" s="155" t="s">
        <v>13</v>
      </c>
      <c r="D3" s="156" t="s">
        <v>13</v>
      </c>
      <c r="E3" s="156" t="s">
        <v>13</v>
      </c>
      <c r="F3" s="155" t="s">
        <v>13</v>
      </c>
      <c r="G3" s="156" t="s">
        <v>13</v>
      </c>
      <c r="H3" s="156" t="s">
        <v>13</v>
      </c>
      <c r="I3" s="156" t="s">
        <v>13</v>
      </c>
      <c r="J3" s="156" t="s">
        <v>13</v>
      </c>
    </row>
    <row r="4" spans="1:10" ht="15.75">
      <c r="A4" s="64" t="s">
        <v>34</v>
      </c>
      <c r="B4" s="62"/>
      <c r="C4" s="147"/>
      <c r="D4" s="53"/>
      <c r="E4" s="53"/>
      <c r="F4" s="57"/>
      <c r="G4" s="53"/>
      <c r="H4" s="53"/>
      <c r="I4" s="171"/>
      <c r="J4" s="59"/>
    </row>
    <row r="5" spans="1:10" ht="15.75">
      <c r="A5" s="159" t="s">
        <v>121</v>
      </c>
      <c r="B5" s="62">
        <v>0</v>
      </c>
      <c r="C5" s="57"/>
      <c r="D5" s="53"/>
      <c r="E5" s="53"/>
      <c r="F5" s="57"/>
      <c r="G5" s="53"/>
      <c r="H5" s="53"/>
      <c r="I5" s="171"/>
      <c r="J5" s="59"/>
    </row>
    <row r="6" spans="1:10" ht="15.75" hidden="1">
      <c r="A6" s="182"/>
      <c r="B6" s="62"/>
      <c r="C6" s="57"/>
      <c r="D6" s="53"/>
      <c r="E6" s="53"/>
      <c r="F6" s="57"/>
      <c r="G6" s="53"/>
      <c r="H6" s="53"/>
      <c r="I6" s="171"/>
      <c r="J6" s="59"/>
    </row>
    <row r="7" spans="1:10" ht="15.75" hidden="1">
      <c r="A7" s="159"/>
      <c r="B7" s="62"/>
      <c r="C7" s="57"/>
      <c r="D7" s="53"/>
      <c r="E7" s="53"/>
      <c r="F7" s="57"/>
      <c r="G7" s="53"/>
      <c r="H7" s="53"/>
      <c r="I7" s="171"/>
      <c r="J7" s="59"/>
    </row>
    <row r="8" spans="1:10" ht="15.75" hidden="1">
      <c r="A8" s="159"/>
      <c r="B8" s="62"/>
      <c r="C8" s="57"/>
      <c r="D8" s="53"/>
      <c r="E8" s="53"/>
      <c r="F8" s="57"/>
      <c r="G8" s="53"/>
      <c r="H8" s="53"/>
      <c r="I8" s="171"/>
      <c r="J8" s="59"/>
    </row>
    <row r="9" spans="1:10" ht="15.75" hidden="1">
      <c r="A9" s="159"/>
      <c r="B9" s="62"/>
      <c r="C9" s="57"/>
      <c r="D9" s="53"/>
      <c r="E9" s="53"/>
      <c r="F9" s="57"/>
      <c r="G9" s="53"/>
      <c r="H9" s="53"/>
      <c r="I9" s="171"/>
      <c r="J9" s="59"/>
    </row>
    <row r="10" spans="1:10" ht="15.75" hidden="1">
      <c r="A10" s="64"/>
      <c r="B10" s="62"/>
      <c r="C10" s="57"/>
      <c r="D10" s="53"/>
      <c r="E10" s="53"/>
      <c r="F10" s="57"/>
      <c r="G10" s="53"/>
      <c r="H10" s="53"/>
      <c r="I10" s="171"/>
      <c r="J10" s="59"/>
    </row>
    <row r="11" spans="1:10" ht="15.75">
      <c r="A11" s="162" t="s">
        <v>70</v>
      </c>
      <c r="B11" s="63">
        <f>SUM(B5:B10)</f>
        <v>0</v>
      </c>
      <c r="C11" s="63"/>
      <c r="D11" s="63"/>
      <c r="E11" s="63"/>
      <c r="F11" s="63"/>
      <c r="G11" s="63"/>
      <c r="H11" s="63"/>
      <c r="I11" s="63"/>
      <c r="J11" s="63"/>
    </row>
    <row r="12" spans="1:10" ht="15.75">
      <c r="A12" s="64" t="s">
        <v>40</v>
      </c>
      <c r="B12" s="62"/>
      <c r="C12" s="57"/>
      <c r="D12" s="53"/>
      <c r="E12" s="53"/>
      <c r="F12" s="57"/>
      <c r="G12" s="53"/>
      <c r="H12" s="53"/>
      <c r="I12" s="171"/>
      <c r="J12" s="59"/>
    </row>
    <row r="13" spans="1:10">
      <c r="A13" s="159" t="s">
        <v>122</v>
      </c>
      <c r="B13" s="53">
        <v>5000</v>
      </c>
      <c r="C13" s="57">
        <v>0</v>
      </c>
      <c r="D13" s="53">
        <f>B13/12</f>
        <v>416.66666666666669</v>
      </c>
      <c r="E13" s="53">
        <f>C13-D13</f>
        <v>-416.66666666666669</v>
      </c>
      <c r="F13" s="57">
        <v>1000</v>
      </c>
      <c r="G13" s="59">
        <f>F13/12*7</f>
        <v>583.33333333333326</v>
      </c>
      <c r="H13" s="53">
        <f>F13-G13</f>
        <v>416.66666666666674</v>
      </c>
      <c r="I13" s="171">
        <f>C13*12</f>
        <v>0</v>
      </c>
      <c r="J13" s="59">
        <f>B13-I13</f>
        <v>5000</v>
      </c>
    </row>
    <row r="14" spans="1:10" ht="15.75">
      <c r="A14" s="159"/>
      <c r="B14" s="62"/>
      <c r="C14" s="57"/>
      <c r="D14" s="53"/>
      <c r="E14" s="53"/>
      <c r="F14" s="57"/>
      <c r="G14" s="53"/>
      <c r="H14" s="53"/>
      <c r="I14" s="171"/>
      <c r="J14" s="59"/>
    </row>
    <row r="15" spans="1:10" ht="15.75" hidden="1">
      <c r="A15" s="159"/>
      <c r="B15" s="62"/>
      <c r="C15" s="57"/>
      <c r="D15" s="53"/>
      <c r="E15" s="53"/>
      <c r="F15" s="57"/>
      <c r="G15" s="53"/>
      <c r="H15" s="53"/>
      <c r="I15" s="171"/>
      <c r="J15" s="59"/>
    </row>
    <row r="16" spans="1:10" ht="15.75" hidden="1">
      <c r="A16" s="159"/>
      <c r="B16" s="62"/>
      <c r="C16" s="57"/>
      <c r="D16" s="53"/>
      <c r="E16" s="53"/>
      <c r="F16" s="57"/>
      <c r="G16" s="53"/>
      <c r="H16" s="53"/>
      <c r="I16" s="171"/>
      <c r="J16" s="59"/>
    </row>
    <row r="17" spans="1:11" ht="15.75" hidden="1">
      <c r="A17" s="159"/>
      <c r="B17" s="62"/>
      <c r="C17" s="57"/>
      <c r="D17" s="53"/>
      <c r="E17" s="53"/>
      <c r="F17" s="57"/>
      <c r="G17" s="53"/>
      <c r="H17" s="53"/>
      <c r="I17" s="171"/>
      <c r="J17" s="59"/>
    </row>
    <row r="18" spans="1:11" ht="15.75" hidden="1">
      <c r="A18" s="159"/>
      <c r="B18" s="62"/>
      <c r="C18" s="57"/>
      <c r="D18" s="53"/>
      <c r="E18" s="53"/>
      <c r="F18" s="57"/>
      <c r="G18" s="53"/>
      <c r="H18" s="53"/>
      <c r="I18" s="171"/>
      <c r="J18" s="59"/>
    </row>
    <row r="19" spans="1:11" ht="15.75" hidden="1">
      <c r="A19" s="159"/>
      <c r="B19" s="62"/>
      <c r="C19" s="57"/>
      <c r="D19" s="53"/>
      <c r="E19" s="53"/>
      <c r="F19" s="57"/>
      <c r="G19" s="53"/>
      <c r="H19" s="53"/>
      <c r="I19" s="171"/>
      <c r="J19" s="59"/>
    </row>
    <row r="20" spans="1:11" ht="15.75" hidden="1">
      <c r="A20" s="159"/>
      <c r="B20" s="62"/>
      <c r="C20" s="57"/>
      <c r="D20" s="53"/>
      <c r="E20" s="53"/>
      <c r="F20" s="57"/>
      <c r="G20" s="53"/>
      <c r="H20" s="53"/>
      <c r="I20" s="171"/>
      <c r="J20" s="59"/>
    </row>
    <row r="21" spans="1:11" ht="15.75" hidden="1">
      <c r="A21" s="159"/>
      <c r="B21" s="62"/>
      <c r="C21" s="57"/>
      <c r="D21" s="53"/>
      <c r="E21" s="53"/>
      <c r="F21" s="57"/>
      <c r="G21" s="53"/>
      <c r="H21" s="53"/>
      <c r="I21" s="171"/>
      <c r="J21" s="59"/>
    </row>
    <row r="22" spans="1:11" ht="15.75" hidden="1">
      <c r="A22" s="182"/>
      <c r="B22" s="62"/>
      <c r="C22" s="57"/>
      <c r="D22" s="53"/>
      <c r="E22" s="53"/>
      <c r="F22" s="57"/>
      <c r="G22" s="53"/>
      <c r="H22" s="53"/>
      <c r="I22" s="171"/>
      <c r="J22" s="59"/>
    </row>
    <row r="23" spans="1:11" ht="15.75">
      <c r="A23" s="162" t="s">
        <v>64</v>
      </c>
      <c r="B23" s="61">
        <f t="shared" ref="B23:J23" si="0">SUM(B13:B14)</f>
        <v>5000</v>
      </c>
      <c r="C23" s="61">
        <f t="shared" si="0"/>
        <v>0</v>
      </c>
      <c r="D23" s="61">
        <f t="shared" si="0"/>
        <v>416.66666666666669</v>
      </c>
      <c r="E23" s="61">
        <f t="shared" si="0"/>
        <v>-416.66666666666669</v>
      </c>
      <c r="F23" s="61">
        <f t="shared" si="0"/>
        <v>1000</v>
      </c>
      <c r="G23" s="61">
        <f t="shared" si="0"/>
        <v>583.33333333333326</v>
      </c>
      <c r="H23" s="61">
        <f t="shared" si="0"/>
        <v>416.66666666666674</v>
      </c>
      <c r="I23" s="61">
        <f t="shared" si="0"/>
        <v>0</v>
      </c>
      <c r="J23" s="61">
        <f t="shared" si="0"/>
        <v>5000</v>
      </c>
      <c r="K23" s="59">
        <f>I23-B23</f>
        <v>-5000</v>
      </c>
    </row>
    <row r="24" spans="1:11" ht="15.75">
      <c r="A24" s="64"/>
      <c r="B24" s="62"/>
      <c r="C24" s="57"/>
      <c r="D24" s="53"/>
      <c r="E24" s="53"/>
      <c r="F24" s="57"/>
      <c r="G24" s="53"/>
      <c r="H24" s="53"/>
      <c r="I24" s="171"/>
      <c r="J24" s="59"/>
    </row>
    <row r="25" spans="1:11" ht="15.75">
      <c r="A25" s="162" t="s">
        <v>87</v>
      </c>
      <c r="B25" s="63">
        <f>B11-B23</f>
        <v>-5000</v>
      </c>
      <c r="C25" s="63">
        <f t="shared" ref="C25:J25" si="1">C11-C23</f>
        <v>0</v>
      </c>
      <c r="D25" s="63">
        <f t="shared" si="1"/>
        <v>-416.66666666666669</v>
      </c>
      <c r="E25" s="63">
        <f t="shared" si="1"/>
        <v>416.66666666666669</v>
      </c>
      <c r="F25" s="63">
        <f t="shared" si="1"/>
        <v>-1000</v>
      </c>
      <c r="G25" s="63">
        <f t="shared" si="1"/>
        <v>-583.33333333333326</v>
      </c>
      <c r="H25" s="63">
        <f t="shared" si="1"/>
        <v>-416.66666666666674</v>
      </c>
      <c r="I25" s="63">
        <f t="shared" si="1"/>
        <v>0</v>
      </c>
      <c r="J25" s="63">
        <f t="shared" si="1"/>
        <v>-5000</v>
      </c>
      <c r="K25" s="59">
        <f>I25-B25</f>
        <v>5000</v>
      </c>
    </row>
    <row r="26" spans="1:11" ht="15.75">
      <c r="A26" s="157"/>
      <c r="B26" s="157"/>
      <c r="C26" s="178"/>
      <c r="D26" s="179"/>
      <c r="E26" s="179"/>
      <c r="F26" s="178"/>
      <c r="G26" s="179"/>
      <c r="H26" s="179"/>
      <c r="J26" s="59"/>
    </row>
    <row r="27" spans="1:11" ht="15.75">
      <c r="A27" s="157"/>
      <c r="B27" s="157"/>
      <c r="C27" s="174"/>
      <c r="D27" s="175"/>
      <c r="E27" s="175"/>
      <c r="F27" s="174"/>
      <c r="G27" s="175"/>
      <c r="H27" s="176"/>
    </row>
    <row r="28" spans="1:11" ht="15.75">
      <c r="A28" s="157"/>
      <c r="B28" s="157"/>
      <c r="C28" s="174"/>
      <c r="D28" s="175"/>
      <c r="E28" s="175"/>
      <c r="F28" s="174"/>
      <c r="G28" s="175"/>
      <c r="H28" s="176"/>
    </row>
    <row r="29" spans="1:11" ht="15.75">
      <c r="A29" s="180"/>
      <c r="B29" s="157"/>
      <c r="C29" s="178"/>
      <c r="D29" s="179"/>
      <c r="E29" s="179"/>
      <c r="F29" s="178"/>
      <c r="G29" s="179"/>
      <c r="H29" s="181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BC5A-5BD6-4035-9059-34CA127D1C12}">
  <dimension ref="A1:K20"/>
  <sheetViews>
    <sheetView tabSelected="1" workbookViewId="0">
      <selection sqref="A1:XFD1048576"/>
    </sheetView>
  </sheetViews>
  <sheetFormatPr defaultColWidth="10.75" defaultRowHeight="15"/>
  <cols>
    <col min="1" max="1" width="24.25" style="47" customWidth="1"/>
    <col min="2" max="2" width="13" style="47" bestFit="1" customWidth="1"/>
    <col min="3" max="3" width="10.875" style="58" bestFit="1" customWidth="1"/>
    <col min="4" max="5" width="10.875" style="47" bestFit="1" customWidth="1"/>
    <col min="6" max="6" width="10.875" style="58" bestFit="1" customWidth="1"/>
    <col min="7" max="7" width="12.875" style="47" bestFit="1" customWidth="1"/>
    <col min="8" max="10" width="10.875" style="47" bestFit="1" customWidth="1"/>
    <col min="11" max="11" width="13" style="47" bestFit="1" customWidth="1"/>
    <col min="12" max="21" width="10.75" style="47"/>
    <col min="22" max="22" width="11" style="47" customWidth="1"/>
    <col min="23" max="16384" width="10.75" style="47"/>
  </cols>
  <sheetData>
    <row r="1" spans="1:11" ht="46.9">
      <c r="A1" s="43" t="s">
        <v>2</v>
      </c>
      <c r="B1" s="170" t="s">
        <v>66</v>
      </c>
      <c r="C1" s="44" t="s">
        <v>32</v>
      </c>
      <c r="D1" s="44"/>
      <c r="E1" s="44"/>
      <c r="F1" s="44" t="s">
        <v>5</v>
      </c>
      <c r="G1" s="44"/>
      <c r="H1" s="44"/>
      <c r="I1" s="45" t="s">
        <v>33</v>
      </c>
      <c r="J1" s="46" t="s">
        <v>7</v>
      </c>
    </row>
    <row r="2" spans="1:11" ht="15.6">
      <c r="A2" s="154"/>
      <c r="B2" s="154"/>
      <c r="C2" s="49" t="s">
        <v>9</v>
      </c>
      <c r="D2" s="48" t="s">
        <v>10</v>
      </c>
      <c r="E2" s="48" t="s">
        <v>11</v>
      </c>
      <c r="F2" s="155" t="s">
        <v>12</v>
      </c>
      <c r="G2" s="156" t="s">
        <v>10</v>
      </c>
      <c r="H2" s="156" t="s">
        <v>11</v>
      </c>
    </row>
    <row r="3" spans="1:11" ht="15.6">
      <c r="A3" s="154"/>
      <c r="B3" s="157"/>
      <c r="C3" s="155" t="s">
        <v>13</v>
      </c>
      <c r="D3" s="156" t="s">
        <v>13</v>
      </c>
      <c r="E3" s="156" t="s">
        <v>13</v>
      </c>
      <c r="F3" s="155" t="s">
        <v>13</v>
      </c>
      <c r="G3" s="156" t="s">
        <v>13</v>
      </c>
      <c r="H3" s="156" t="s">
        <v>13</v>
      </c>
      <c r="I3" s="156" t="s">
        <v>13</v>
      </c>
      <c r="J3" s="156" t="s">
        <v>13</v>
      </c>
    </row>
    <row r="4" spans="1:11" ht="15.6">
      <c r="A4" s="64" t="s">
        <v>113</v>
      </c>
      <c r="B4" s="159">
        <v>0</v>
      </c>
      <c r="C4" s="159"/>
      <c r="D4" s="159"/>
      <c r="E4" s="159"/>
      <c r="F4" s="159"/>
      <c r="G4" s="159"/>
      <c r="H4" s="159"/>
      <c r="I4" s="159"/>
      <c r="J4" s="159"/>
    </row>
    <row r="5" spans="1:11" ht="15.6">
      <c r="A5" s="159"/>
      <c r="B5" s="64"/>
      <c r="C5" s="160"/>
      <c r="D5" s="159"/>
      <c r="E5" s="159"/>
      <c r="F5" s="160"/>
      <c r="G5" s="159"/>
      <c r="H5" s="159"/>
      <c r="I5" s="173"/>
    </row>
    <row r="6" spans="1:11" ht="15.6">
      <c r="A6" s="64"/>
      <c r="B6" s="64"/>
      <c r="C6" s="160"/>
      <c r="D6" s="159"/>
      <c r="E6" s="159"/>
      <c r="F6" s="160"/>
      <c r="G6" s="159"/>
      <c r="H6" s="159"/>
      <c r="I6" s="173"/>
    </row>
    <row r="7" spans="1:11" ht="15.6">
      <c r="A7" s="162" t="s">
        <v>70</v>
      </c>
      <c r="B7" s="183">
        <f>SUM(B4:B6)</f>
        <v>0</v>
      </c>
      <c r="C7" s="162"/>
      <c r="D7" s="162"/>
      <c r="E7" s="184"/>
      <c r="F7" s="162"/>
      <c r="G7" s="162"/>
      <c r="H7" s="162"/>
      <c r="I7" s="162"/>
      <c r="J7" s="162"/>
    </row>
    <row r="8" spans="1:11" ht="15.6">
      <c r="A8" s="64" t="s">
        <v>40</v>
      </c>
      <c r="B8" s="64"/>
      <c r="C8" s="160"/>
      <c r="D8" s="159"/>
      <c r="E8" s="159"/>
      <c r="F8" s="160"/>
      <c r="G8" s="159"/>
      <c r="H8" s="159"/>
      <c r="I8" s="173"/>
    </row>
    <row r="9" spans="1:11" ht="15.6">
      <c r="A9" s="159" t="s">
        <v>123</v>
      </c>
      <c r="B9" s="64">
        <v>20000</v>
      </c>
      <c r="C9" s="185">
        <v>933</v>
      </c>
      <c r="D9" s="159">
        <f>B9/12</f>
        <v>1666.6666666666667</v>
      </c>
      <c r="E9" s="159">
        <f>B9-C9</f>
        <v>19067</v>
      </c>
      <c r="F9" s="160">
        <v>5268.41</v>
      </c>
      <c r="G9" s="186">
        <f>C9/12*7</f>
        <v>544.25</v>
      </c>
      <c r="H9" s="159">
        <f>F9-G9</f>
        <v>4724.16</v>
      </c>
      <c r="I9" s="173">
        <f>C9*12</f>
        <v>11196</v>
      </c>
      <c r="J9" s="159">
        <f>B9-I9</f>
        <v>8804</v>
      </c>
    </row>
    <row r="10" spans="1:11" ht="15.6">
      <c r="A10" s="162" t="s">
        <v>64</v>
      </c>
      <c r="B10" s="162">
        <f>B9</f>
        <v>20000</v>
      </c>
      <c r="C10" s="162">
        <f t="shared" ref="C10:J10" si="0">C9</f>
        <v>933</v>
      </c>
      <c r="D10" s="162">
        <f t="shared" si="0"/>
        <v>1666.6666666666667</v>
      </c>
      <c r="E10" s="162">
        <f t="shared" si="0"/>
        <v>19067</v>
      </c>
      <c r="F10" s="162">
        <f t="shared" si="0"/>
        <v>5268.41</v>
      </c>
      <c r="G10" s="162">
        <f t="shared" si="0"/>
        <v>544.25</v>
      </c>
      <c r="H10" s="162">
        <f t="shared" si="0"/>
        <v>4724.16</v>
      </c>
      <c r="I10" s="162">
        <f t="shared" si="0"/>
        <v>11196</v>
      </c>
      <c r="J10" s="162">
        <f t="shared" si="0"/>
        <v>8804</v>
      </c>
      <c r="K10" s="187">
        <f>I10-B10</f>
        <v>-8804</v>
      </c>
    </row>
    <row r="11" spans="1:11" ht="15.6">
      <c r="A11" s="64"/>
      <c r="B11" s="64"/>
      <c r="C11" s="160"/>
      <c r="D11" s="159"/>
      <c r="E11" s="159"/>
      <c r="F11" s="160"/>
      <c r="G11" s="159"/>
      <c r="H11" s="159"/>
      <c r="I11" s="173"/>
    </row>
    <row r="12" spans="1:11" ht="15.6">
      <c r="A12" s="162" t="s">
        <v>87</v>
      </c>
      <c r="B12" s="183">
        <f>B7-B10</f>
        <v>-20000</v>
      </c>
      <c r="C12" s="183">
        <f>C7-C10</f>
        <v>-933</v>
      </c>
      <c r="D12" s="183">
        <f>D7-D10</f>
        <v>-1666.6666666666667</v>
      </c>
      <c r="E12" s="183">
        <f>E7-E10</f>
        <v>-19067</v>
      </c>
      <c r="F12" s="183">
        <f>F7-F10</f>
        <v>-5268.41</v>
      </c>
      <c r="G12" s="183">
        <f>G7-G10</f>
        <v>-544.25</v>
      </c>
      <c r="H12" s="183">
        <f>H7-H10</f>
        <v>-4724.16</v>
      </c>
      <c r="I12" s="183">
        <f>I7-I10</f>
        <v>-11196</v>
      </c>
      <c r="J12" s="183">
        <f>J7-J10</f>
        <v>-8804</v>
      </c>
      <c r="K12" s="187">
        <f>I12-B12</f>
        <v>8804</v>
      </c>
    </row>
    <row r="13" spans="1:11" ht="15.6">
      <c r="A13" s="64"/>
      <c r="B13" s="64"/>
      <c r="C13" s="160"/>
      <c r="D13" s="159"/>
      <c r="E13" s="159"/>
      <c r="F13" s="160"/>
      <c r="G13" s="159"/>
      <c r="H13" s="159"/>
      <c r="I13" s="173"/>
    </row>
    <row r="14" spans="1:11" ht="15.6">
      <c r="A14" s="64"/>
      <c r="B14" s="64"/>
      <c r="C14" s="160"/>
      <c r="D14" s="159"/>
      <c r="E14" s="159"/>
      <c r="F14" s="160"/>
      <c r="G14" s="159"/>
      <c r="H14" s="159"/>
      <c r="I14" s="173"/>
    </row>
    <row r="15" spans="1:11" ht="15.6">
      <c r="A15" s="157"/>
      <c r="B15" s="157"/>
      <c r="C15" s="174"/>
      <c r="D15" s="175"/>
      <c r="E15" s="175"/>
      <c r="F15" s="174"/>
      <c r="G15" s="175"/>
      <c r="H15" s="176"/>
    </row>
    <row r="16" spans="1:11" ht="15.6">
      <c r="A16" s="157"/>
      <c r="B16" s="157"/>
      <c r="C16" s="174"/>
      <c r="D16" s="175"/>
      <c r="E16" s="175"/>
      <c r="F16" s="174"/>
      <c r="G16" s="175"/>
      <c r="H16" s="177"/>
    </row>
    <row r="17" spans="1:8" ht="15.6">
      <c r="A17" s="157"/>
      <c r="B17" s="157"/>
      <c r="C17" s="178"/>
      <c r="D17" s="179"/>
      <c r="E17" s="179"/>
      <c r="F17" s="178"/>
      <c r="G17" s="179"/>
      <c r="H17" s="179"/>
    </row>
    <row r="18" spans="1:8" ht="15.6">
      <c r="A18" s="157"/>
      <c r="B18" s="157"/>
      <c r="C18" s="174"/>
      <c r="D18" s="175"/>
      <c r="E18" s="175"/>
      <c r="F18" s="174"/>
      <c r="G18" s="175"/>
      <c r="H18" s="176"/>
    </row>
    <row r="19" spans="1:8" ht="15.6">
      <c r="A19" s="157"/>
      <c r="B19" s="157"/>
      <c r="C19" s="174"/>
      <c r="D19" s="175"/>
      <c r="E19" s="175"/>
      <c r="F19" s="174"/>
      <c r="G19" s="175"/>
      <c r="H19" s="176"/>
    </row>
    <row r="20" spans="1:8" ht="15.6">
      <c r="A20" s="180"/>
      <c r="B20" s="157"/>
      <c r="C20" s="178"/>
      <c r="D20" s="179"/>
      <c r="E20" s="179"/>
      <c r="F20" s="178"/>
      <c r="G20" s="179"/>
      <c r="H20" s="181"/>
    </row>
  </sheetData>
  <mergeCells count="2">
    <mergeCell ref="C1:E1"/>
    <mergeCell ref="F1:H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1C0E-5AF3-42EE-A6D9-3F25CCC20A6B}">
  <dimension ref="A2:M33"/>
  <sheetViews>
    <sheetView workbookViewId="0">
      <selection sqref="A1:XFD1048576"/>
    </sheetView>
  </sheetViews>
  <sheetFormatPr defaultColWidth="8.75" defaultRowHeight="15"/>
  <cols>
    <col min="1" max="1" width="8.75" style="3"/>
    <col min="2" max="2" width="39.75" style="3" bestFit="1" customWidth="1"/>
    <col min="3" max="3" width="8.875" style="3" bestFit="1" customWidth="1"/>
    <col min="4" max="4" width="8.375" style="3" bestFit="1" customWidth="1"/>
    <col min="5" max="6" width="11.375" style="3" customWidth="1"/>
    <col min="7" max="7" width="11.25" style="3" bestFit="1" customWidth="1"/>
    <col min="8" max="16384" width="8.75" style="3"/>
  </cols>
  <sheetData>
    <row r="2" spans="1:13" ht="17.45">
      <c r="A2" s="10"/>
    </row>
    <row r="3" spans="1:1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B5" s="11"/>
      <c r="C5" s="7"/>
      <c r="D5" s="40"/>
      <c r="E5" s="40"/>
      <c r="F5" s="40"/>
      <c r="G5" s="40"/>
      <c r="H5" s="40"/>
      <c r="I5" s="40"/>
      <c r="J5" s="40"/>
      <c r="K5" s="8"/>
      <c r="L5" s="9"/>
      <c r="M5" s="11"/>
    </row>
    <row r="6" spans="1:13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B10" s="11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2" spans="1:13">
      <c r="C12" s="13"/>
    </row>
    <row r="14" spans="1:13">
      <c r="C14" s="14"/>
    </row>
    <row r="16" spans="1:13">
      <c r="C16" s="15"/>
    </row>
    <row r="20" spans="3:7">
      <c r="C20" s="5"/>
    </row>
    <row r="24" spans="3:7">
      <c r="D24" s="16"/>
      <c r="E24" s="16"/>
      <c r="F24" s="16"/>
    </row>
    <row r="25" spans="3:7">
      <c r="D25" s="16"/>
    </row>
    <row r="26" spans="3:7">
      <c r="D26" s="17"/>
      <c r="E26" s="17"/>
      <c r="F26" s="17"/>
      <c r="G26" s="17"/>
    </row>
    <row r="27" spans="3:7">
      <c r="D27" s="17"/>
      <c r="E27" s="17"/>
      <c r="F27" s="17"/>
      <c r="G27" s="17"/>
    </row>
    <row r="28" spans="3:7">
      <c r="D28" s="17"/>
      <c r="E28" s="17"/>
      <c r="F28" s="17"/>
      <c r="G28" s="17"/>
    </row>
    <row r="29" spans="3:7">
      <c r="D29" s="17"/>
      <c r="E29" s="17"/>
      <c r="F29" s="17"/>
      <c r="G29" s="17"/>
    </row>
    <row r="30" spans="3:7">
      <c r="D30" s="17"/>
      <c r="E30" s="17"/>
      <c r="F30" s="17"/>
      <c r="G30" s="17"/>
    </row>
    <row r="31" spans="3:7">
      <c r="D31" s="17"/>
      <c r="E31" s="17"/>
      <c r="F31" s="17"/>
      <c r="G31" s="17"/>
    </row>
    <row r="32" spans="3:7">
      <c r="D32" s="17"/>
      <c r="E32" s="17"/>
      <c r="F32" s="17"/>
      <c r="G32" s="17"/>
    </row>
    <row r="33" spans="4:7">
      <c r="D33" s="17"/>
      <c r="E33" s="17"/>
      <c r="F33" s="17"/>
      <c r="G33" s="17"/>
    </row>
  </sheetData>
  <mergeCells count="2">
    <mergeCell ref="D5:G5"/>
    <mergeCell ref="H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  <MediaLengthInSeconds xmlns="a457131d-61a3-44f9-9b5c-919493fa1f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6" ma:contentTypeDescription="Create a new document." ma:contentTypeScope="" ma:versionID="7eaccd31ebf4b145680f3d8f5c408103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32efc9be681fadb4b2e195f80e2d6bc6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A5AEF-78D6-4983-924A-9D51A1107C01}"/>
</file>

<file path=customXml/itemProps2.xml><?xml version="1.0" encoding="utf-8"?>
<ds:datastoreItem xmlns:ds="http://schemas.openxmlformats.org/officeDocument/2006/customXml" ds:itemID="{382AFEBB-86EA-4502-9032-502A83E4D50C}"/>
</file>

<file path=customXml/itemProps3.xml><?xml version="1.0" encoding="utf-8"?>
<ds:datastoreItem xmlns:ds="http://schemas.openxmlformats.org/officeDocument/2006/customXml" ds:itemID="{058FEE37-E661-462E-9468-60480B9934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Clair Helen Davis</cp:lastModifiedBy>
  <cp:revision/>
  <dcterms:created xsi:type="dcterms:W3CDTF">2023-08-08T13:14:26Z</dcterms:created>
  <dcterms:modified xsi:type="dcterms:W3CDTF">2023-11-06T13:06:29Z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60600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