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Budget/"/>
    </mc:Choice>
  </mc:AlternateContent>
  <xr:revisionPtr revIDLastSave="3" documentId="8_{828EC3BA-0066-4E80-A86A-9498733A16A7}" xr6:coauthVersionLast="47" xr6:coauthVersionMax="47" xr10:uidLastSave="{45AF3C1C-A5BB-42F1-BBAD-5424308040CF}"/>
  <bookViews>
    <workbookView xWindow="-108" yWindow="-108" windowWidth="23256" windowHeight="12456" firstSheet="8" activeTab="8" xr2:uid="{C0E6912B-39B3-4ACB-94B2-BB455B70F4CC}"/>
  </bookViews>
  <sheets>
    <sheet name="Administration  " sheetId="2" r:id="rId1"/>
    <sheet name="L &amp; A" sheetId="1" r:id="rId2"/>
    <sheet name="Town Hall" sheetId="4" r:id="rId3"/>
    <sheet name="Health &amp; Safety" sheetId="5" r:id="rId4"/>
    <sheet name="Civic" sheetId="10" r:id="rId5"/>
    <sheet name="Grants" sheetId="11" r:id="rId6"/>
    <sheet name="Community Plan" sheetId="12" r:id="rId7"/>
    <sheet name="Christmas" sheetId="13" r:id="rId8"/>
    <sheet name="Summary Sheet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9" l="1"/>
  <c r="H34" i="2"/>
  <c r="H37" i="9"/>
  <c r="B22" i="9"/>
  <c r="B21" i="9"/>
  <c r="B20" i="9"/>
  <c r="B19" i="9"/>
  <c r="B18" i="9"/>
  <c r="B16" i="9"/>
  <c r="B15" i="9"/>
  <c r="B11" i="9"/>
  <c r="B10" i="9"/>
  <c r="B9" i="9"/>
  <c r="B8" i="9"/>
  <c r="B7" i="9"/>
  <c r="B6" i="9"/>
  <c r="B5" i="9"/>
  <c r="B4" i="9"/>
  <c r="B12" i="9" s="1"/>
  <c r="I14" i="13"/>
  <c r="H14" i="13"/>
  <c r="G14" i="13"/>
  <c r="F14" i="13"/>
  <c r="E14" i="13"/>
  <c r="H13" i="13"/>
  <c r="H12" i="13"/>
  <c r="I15" i="4"/>
  <c r="I42" i="4"/>
  <c r="I33" i="1"/>
  <c r="I31" i="1"/>
  <c r="I34" i="2"/>
  <c r="I13" i="5"/>
  <c r="I23" i="10"/>
  <c r="I15" i="11"/>
  <c r="I15" i="12"/>
  <c r="I16" i="13"/>
  <c r="B7" i="13"/>
  <c r="H6" i="10"/>
  <c r="G11" i="5"/>
  <c r="H10" i="5"/>
  <c r="C7" i="5"/>
  <c r="B7" i="5"/>
  <c r="G12" i="11"/>
  <c r="E12" i="11"/>
  <c r="D12" i="11"/>
  <c r="C12" i="11"/>
  <c r="B12" i="11"/>
  <c r="I20" i="10"/>
  <c r="G20" i="10"/>
  <c r="F20" i="10"/>
  <c r="E20" i="10"/>
  <c r="D20" i="10"/>
  <c r="C20" i="10"/>
  <c r="B20" i="10"/>
  <c r="H19" i="10"/>
  <c r="H14" i="10"/>
  <c r="H13" i="10"/>
  <c r="H12" i="10"/>
  <c r="H11" i="10"/>
  <c r="G7" i="10"/>
  <c r="C7" i="10"/>
  <c r="B7" i="10"/>
  <c r="G15" i="4"/>
  <c r="F15" i="4"/>
  <c r="E15" i="4"/>
  <c r="D15" i="4"/>
  <c r="C15" i="4"/>
  <c r="H14" i="2"/>
  <c r="B17" i="9" l="1"/>
  <c r="I44" i="4"/>
  <c r="B23" i="9"/>
  <c r="H12" i="11"/>
  <c r="H20" i="10"/>
  <c r="H30" i="1" l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7" i="1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3" i="2"/>
  <c r="H12" i="2"/>
  <c r="H7" i="2"/>
  <c r="H13" i="4"/>
  <c r="H11" i="4"/>
  <c r="H10" i="4"/>
  <c r="H9" i="4"/>
  <c r="H8" i="4"/>
  <c r="H7" i="4"/>
  <c r="H41" i="4"/>
  <c r="H39" i="4"/>
  <c r="H38" i="4"/>
  <c r="H37" i="4"/>
  <c r="H36" i="4"/>
  <c r="H35" i="4"/>
  <c r="H34" i="4"/>
  <c r="H33" i="4"/>
  <c r="H32" i="4"/>
  <c r="H31" i="4"/>
  <c r="H26" i="4"/>
  <c r="H24" i="4"/>
  <c r="H23" i="4"/>
  <c r="H21" i="4"/>
  <c r="H18" i="4"/>
  <c r="G42" i="4"/>
  <c r="E42" i="4"/>
  <c r="I32" i="2"/>
  <c r="B32" i="2"/>
  <c r="C32" i="2"/>
  <c r="D32" i="2"/>
  <c r="E32" i="2"/>
  <c r="H15" i="4" l="1"/>
  <c r="H42" i="4"/>
  <c r="H32" i="2"/>
  <c r="B25" i="9"/>
  <c r="F42" i="4"/>
  <c r="G43" i="4" s="1"/>
  <c r="D42" i="4"/>
  <c r="C42" i="4"/>
  <c r="B42" i="4"/>
  <c r="B15" i="4"/>
  <c r="E10" i="1"/>
  <c r="F31" i="1"/>
  <c r="G25" i="1"/>
  <c r="E31" i="1"/>
  <c r="C10" i="1"/>
  <c r="D10" i="1"/>
  <c r="B10" i="1"/>
  <c r="D31" i="1"/>
  <c r="C31" i="1"/>
  <c r="B31" i="1"/>
  <c r="B29" i="9" l="1"/>
  <c r="B33" i="9" s="1"/>
  <c r="B35" i="9" s="1"/>
  <c r="G31" i="1"/>
  <c r="H25" i="1"/>
  <c r="H31" i="1" s="1"/>
</calcChain>
</file>

<file path=xl/sharedStrings.xml><?xml version="1.0" encoding="utf-8"?>
<sst xmlns="http://schemas.openxmlformats.org/spreadsheetml/2006/main" count="346" uniqueCount="155">
  <si>
    <t>Cowbridge with Llanblethian Town Council</t>
  </si>
  <si>
    <t xml:space="preserve">Administration </t>
  </si>
  <si>
    <t xml:space="preserve"> Actual 21/22</t>
  </si>
  <si>
    <t>Budget 22/23</t>
  </si>
  <si>
    <t>Actual 22/23</t>
  </si>
  <si>
    <t>Budget 23/24</t>
  </si>
  <si>
    <t xml:space="preserve">Actual to date </t>
  </si>
  <si>
    <t>Forecast 23/24</t>
  </si>
  <si>
    <t>Variance</t>
  </si>
  <si>
    <t>Budget 2024/25</t>
  </si>
  <si>
    <t>Notes</t>
  </si>
  <si>
    <t xml:space="preserve">Income </t>
  </si>
  <si>
    <t xml:space="preserve">Precept </t>
  </si>
  <si>
    <t xml:space="preserve">Interest </t>
  </si>
  <si>
    <t xml:space="preserve">Income Total </t>
  </si>
  <si>
    <t xml:space="preserve">Expenditure </t>
  </si>
  <si>
    <t>Salaries/PAYE/Pension</t>
  </si>
  <si>
    <t>Staffing Committee</t>
  </si>
  <si>
    <t>Temporary Staff</t>
  </si>
  <si>
    <t>Anything over and above to be considered out of general reserves</t>
  </si>
  <si>
    <t>Marketing</t>
  </si>
  <si>
    <t xml:space="preserve">Stationery </t>
  </si>
  <si>
    <t>Postage</t>
  </si>
  <si>
    <t>Photocopier</t>
  </si>
  <si>
    <t xml:space="preserve">Subscriptions </t>
  </si>
  <si>
    <t>HR, ICCM, OVW, SLCC</t>
  </si>
  <si>
    <t>Legal Fees</t>
  </si>
  <si>
    <t xml:space="preserve">Elections </t>
  </si>
  <si>
    <t>Next elections 2027 - build up reserves year by year</t>
  </si>
  <si>
    <t xml:space="preserve">Training </t>
  </si>
  <si>
    <t>Councillors &amp; Staff</t>
  </si>
  <si>
    <t>Sundries</t>
  </si>
  <si>
    <t>Audit</t>
  </si>
  <si>
    <t>Internal and external audit</t>
  </si>
  <si>
    <t>Telephones</t>
  </si>
  <si>
    <t xml:space="preserve">Insurance </t>
  </si>
  <si>
    <t>contract expires 2025 &amp; Cyber Insurance</t>
  </si>
  <si>
    <t xml:space="preserve">ICT new equipment </t>
  </si>
  <si>
    <t>Software Costs</t>
  </si>
  <si>
    <t>Adobe, Microsoft, Scribe, Anti Virus (previously under subscriptions)</t>
  </si>
  <si>
    <t xml:space="preserve">Maintenance Vehicle </t>
  </si>
  <si>
    <t>Moved to L &amp; A budget</t>
  </si>
  <si>
    <t xml:space="preserve">Mileage </t>
  </si>
  <si>
    <t>Photographer/Videoographer</t>
  </si>
  <si>
    <t>Maintenance Vehicle Fuel</t>
  </si>
  <si>
    <t xml:space="preserve">Expenditure Total </t>
  </si>
  <si>
    <t xml:space="preserve">Leisure &amp; Amenities </t>
  </si>
  <si>
    <t xml:space="preserve"> Actual 22/23</t>
  </si>
  <si>
    <t>Actual to date</t>
  </si>
  <si>
    <t xml:space="preserve">Limes Shed </t>
  </si>
  <si>
    <t xml:space="preserve">Limes Cemetery </t>
  </si>
  <si>
    <t xml:space="preserve">Play Equipment Grant </t>
  </si>
  <si>
    <t>Limes Shed  (utilities)</t>
  </si>
  <si>
    <t>Holy Cross Church Yard</t>
  </si>
  <si>
    <t>Crumbling wall costs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</si>
  <si>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</si>
  <si>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</si>
  <si>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</si>
  <si>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</si>
  <si>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New Play Equipment</t>
  </si>
  <si>
    <t>Half offset by Grant Income</t>
  </si>
  <si>
    <t>Play Equip Maintenance</t>
  </si>
  <si>
    <t xml:space="preserve">Bench Maintenance </t>
  </si>
  <si>
    <t>Bio-diversity</t>
  </si>
  <si>
    <t xml:space="preserve">Grass Cutting </t>
  </si>
  <si>
    <t>Playground Inspection</t>
  </si>
  <si>
    <t>Bin Collection</t>
  </si>
  <si>
    <t>2023 Inc coronation £906</t>
  </si>
  <si>
    <t xml:space="preserve">War Memorial Maintenance </t>
  </si>
  <si>
    <t>Van  Lease</t>
  </si>
  <si>
    <t xml:space="preserve">Moved from Admin </t>
  </si>
  <si>
    <t>Van Fuel</t>
  </si>
  <si>
    <t>Cowbridge in Bloom</t>
  </si>
  <si>
    <t xml:space="preserve">Moved to Bio Diversity </t>
  </si>
  <si>
    <t xml:space="preserve">Total </t>
  </si>
  <si>
    <t>Town Hall</t>
  </si>
  <si>
    <t>Actual 21/22</t>
  </si>
  <si>
    <t>Budget 24/25</t>
  </si>
  <si>
    <t>Main Hall</t>
  </si>
  <si>
    <t>Lesser Hall</t>
  </si>
  <si>
    <t>Council Chamber</t>
  </si>
  <si>
    <t>Robing Room</t>
  </si>
  <si>
    <t>Community Cinema</t>
  </si>
  <si>
    <t>Grants - Town Hall Frontage Cleaning Project</t>
  </si>
  <si>
    <t>Grants - Town Hall Urgent Repair Works</t>
  </si>
  <si>
    <t xml:space="preserve">Cadw Grant - Town Hall Roof </t>
  </si>
  <si>
    <t>Actual to Date</t>
  </si>
  <si>
    <t>Business Rates</t>
  </si>
  <si>
    <t>Maintenance &amp; Repairs</t>
  </si>
  <si>
    <t xml:space="preserve">Maintenance Equipment </t>
  </si>
  <si>
    <t xml:space="preserve">Town Hall Urgent Repair Works </t>
  </si>
  <si>
    <t>Offset by Grant Income</t>
  </si>
  <si>
    <t>Town Hall Survey Consultancy</t>
  </si>
  <si>
    <t>Town Hall Frontage Cleaning Project</t>
  </si>
  <si>
    <t>Office Equipment</t>
  </si>
  <si>
    <t>Utilities</t>
  </si>
  <si>
    <t>Clock Maintenance/Service/Repair</t>
  </si>
  <si>
    <t>Window Cleaning</t>
  </si>
  <si>
    <t>Lift Maintenance/Service/Repair</t>
  </si>
  <si>
    <t>Town Hall Roof</t>
  </si>
  <si>
    <t>Hygiene &amp; Cleaning</t>
  </si>
  <si>
    <t xml:space="preserve">Boiler Replacement/Maintenance/Service </t>
  </si>
  <si>
    <t>new back boiler purchased in 2023</t>
  </si>
  <si>
    <t xml:space="preserve">Marriage Licence </t>
  </si>
  <si>
    <t xml:space="preserve">Locks </t>
  </si>
  <si>
    <t>Music/Video Licence</t>
  </si>
  <si>
    <t>Projector</t>
  </si>
  <si>
    <t>Health &amp; Safety</t>
  </si>
  <si>
    <t>INCOME</t>
  </si>
  <si>
    <t xml:space="preserve"> Budget 24/25</t>
  </si>
  <si>
    <t>Total Income</t>
  </si>
  <si>
    <t>EXPENDITURE</t>
  </si>
  <si>
    <t>Total expenditure</t>
  </si>
  <si>
    <t>Civic</t>
  </si>
  <si>
    <t xml:space="preserve">National Lottery Grant </t>
  </si>
  <si>
    <t xml:space="preserve">Notes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</si>
  <si>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</si>
  <si>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</si>
  <si>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</si>
  <si>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</si>
  <si>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</si>
  <si>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</si>
  <si>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Events</t>
  </si>
  <si>
    <t>Mayor Making</t>
  </si>
  <si>
    <t>Special Events</t>
  </si>
  <si>
    <t xml:space="preserve"> Grants</t>
  </si>
  <si>
    <t>Grants</t>
  </si>
  <si>
    <t>Grant Aid</t>
  </si>
  <si>
    <t xml:space="preserve">Total expenditure </t>
  </si>
  <si>
    <t>PLACE MAKING PLAN</t>
  </si>
  <si>
    <t>Community Plan</t>
  </si>
  <si>
    <t>CHRISTMAS</t>
  </si>
  <si>
    <t>GRANTS</t>
  </si>
  <si>
    <t>Shared Prosperity Fund</t>
  </si>
  <si>
    <t>Possible monies for lights &amp; infrastructure</t>
  </si>
  <si>
    <t xml:space="preserve"> Budget 22/23</t>
  </si>
  <si>
    <t>Parade/Road Closure/Grotto</t>
  </si>
  <si>
    <t>2023 covered by Shared Prosperity Fund</t>
  </si>
  <si>
    <t>Hire/Purchase Lights</t>
  </si>
  <si>
    <t>Lights Installation</t>
  </si>
  <si>
    <t>TOTAL EXPENDITURE</t>
  </si>
  <si>
    <t xml:space="preserve">Cowbridge with Llanblethian Precept Requirement </t>
  </si>
  <si>
    <t>2024/25</t>
  </si>
  <si>
    <t xml:space="preserve">Amount </t>
  </si>
  <si>
    <t>L&amp;A</t>
  </si>
  <si>
    <t>Christmas</t>
  </si>
  <si>
    <t xml:space="preserve">Town Hall </t>
  </si>
  <si>
    <t xml:space="preserve">Expenditure - Income </t>
  </si>
  <si>
    <t xml:space="preserve">Band D Tax Base </t>
  </si>
  <si>
    <t>Per Band D House Hold 2024-2025</t>
  </si>
  <si>
    <t>Per Band D House Hold 2023-2024</t>
  </si>
  <si>
    <t xml:space="preserve">Increase </t>
  </si>
  <si>
    <t>Increase in %</t>
  </si>
  <si>
    <t>2023/24 Forecast Exp</t>
  </si>
  <si>
    <t>2023/24 Remaining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</si>
</sst>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7" fontId="0" fillId="0" borderId="0" xfId="0" applyNumberFormat="1"/>
    <xf numFmtId="167" fontId="0" fillId="0" borderId="2" xfId="0" applyNumberFormat="1" applyBorder="1"/>
    <xf numFmtId="167" fontId="0" fillId="0" borderId="2" xfId="0" applyNumberFormat="1" applyBorder="1" applyAlignment="1">
      <alignment vertical="justify"/>
    </xf>
    <xf numFmtId="0" fontId="0" fillId="0" borderId="4" xfId="0" applyBorder="1"/>
    <xf numFmtId="0" fontId="0" fillId="0" borderId="2" xfId="0" applyBorder="1"/>
    <xf numFmtId="0" fontId="1" fillId="2" borderId="2" xfId="0" applyFont="1" applyFill="1" applyBorder="1"/>
    <xf numFmtId="167" fontId="1" fillId="2" borderId="2" xfId="0" applyNumberFormat="1" applyFont="1" applyFill="1" applyBorder="1"/>
    <xf numFmtId="167" fontId="0" fillId="8" borderId="0" xfId="0" applyNumberFormat="1" applyFill="1"/>
    <xf numFmtId="167" fontId="0" fillId="8" borderId="2" xfId="0" applyNumberFormat="1" applyFill="1" applyBorder="1"/>
    <xf numFmtId="167" fontId="0" fillId="8" borderId="2" xfId="0" applyNumberFormat="1" applyFill="1" applyBorder="1" applyAlignment="1">
      <alignment vertical="justify"/>
    </xf>
    <xf numFmtId="167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11" borderId="2" xfId="0" applyFont="1" applyFill="1" applyBorder="1"/>
    <xf numFmtId="0" fontId="3" fillId="0" borderId="2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0" fontId="2" fillId="12" borderId="2" xfId="0" applyFont="1" applyFill="1" applyBorder="1"/>
    <xf numFmtId="164" fontId="3" fillId="11" borderId="2" xfId="0" applyNumberFormat="1" applyFont="1" applyFill="1" applyBorder="1"/>
    <xf numFmtId="164" fontId="2" fillId="0" borderId="2" xfId="0" applyNumberFormat="1" applyFont="1" applyBorder="1" applyAlignment="1">
      <alignment vertical="justify"/>
    </xf>
    <xf numFmtId="164" fontId="2" fillId="13" borderId="2" xfId="0" applyNumberFormat="1" applyFont="1" applyFill="1" applyBorder="1"/>
    <xf numFmtId="165" fontId="3" fillId="14" borderId="2" xfId="0" applyNumberFormat="1" applyFont="1" applyFill="1" applyBorder="1"/>
    <xf numFmtId="166" fontId="2" fillId="0" borderId="2" xfId="0" applyNumberFormat="1" applyFont="1" applyBorder="1"/>
    <xf numFmtId="167" fontId="0" fillId="0" borderId="10" xfId="0" applyNumberFormat="1" applyBorder="1"/>
    <xf numFmtId="0" fontId="0" fillId="0" borderId="11" xfId="0" applyBorder="1"/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vertical="center"/>
    </xf>
    <xf numFmtId="0" fontId="4" fillId="0" borderId="0" xfId="0" applyFont="1"/>
    <xf numFmtId="167" fontId="4" fillId="0" borderId="0" xfId="0" applyNumberFormat="1" applyFont="1"/>
    <xf numFmtId="0" fontId="1" fillId="3" borderId="2" xfId="0" applyFont="1" applyFill="1" applyBorder="1"/>
    <xf numFmtId="166" fontId="1" fillId="3" borderId="8" xfId="0" applyNumberFormat="1" applyFont="1" applyFill="1" applyBorder="1"/>
    <xf numFmtId="0" fontId="5" fillId="0" borderId="0" xfId="0" applyFont="1"/>
    <xf numFmtId="166" fontId="0" fillId="0" borderId="2" xfId="0" applyNumberFormat="1" applyBorder="1"/>
    <xf numFmtId="167" fontId="1" fillId="3" borderId="2" xfId="0" applyNumberFormat="1" applyFont="1" applyFill="1" applyBorder="1" applyAlignment="1">
      <alignment vertical="center"/>
    </xf>
    <xf numFmtId="166" fontId="1" fillId="3" borderId="2" xfId="0" applyNumberFormat="1" applyFont="1" applyFill="1" applyBorder="1"/>
    <xf numFmtId="0" fontId="1" fillId="16" borderId="2" xfId="0" applyFont="1" applyFill="1" applyBorder="1"/>
    <xf numFmtId="167" fontId="0" fillId="16" borderId="2" xfId="0" applyNumberFormat="1" applyFill="1" applyBorder="1"/>
    <xf numFmtId="0" fontId="0" fillId="16" borderId="2" xfId="0" applyFill="1" applyBorder="1"/>
    <xf numFmtId="0" fontId="1" fillId="3" borderId="2" xfId="0" applyFont="1" applyFill="1" applyBorder="1" applyAlignment="1">
      <alignment vertical="center"/>
    </xf>
    <xf numFmtId="166" fontId="0" fillId="0" borderId="2" xfId="0" applyNumberFormat="1" applyBorder="1" applyAlignment="1">
      <alignment vertical="justify"/>
    </xf>
    <xf numFmtId="0" fontId="3" fillId="11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7" fontId="1" fillId="2" borderId="2" xfId="0" applyNumberFormat="1" applyFont="1" applyFill="1" applyBorder="1" applyAlignment="1">
      <alignment vertical="center"/>
    </xf>
    <xf numFmtId="167" fontId="1" fillId="9" borderId="6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/>
    <xf numFmtId="167" fontId="0" fillId="17" borderId="0" xfId="0" applyNumberFormat="1" applyFill="1"/>
    <xf numFmtId="0" fontId="0" fillId="17" borderId="0" xfId="0" applyFill="1"/>
    <xf numFmtId="0" fontId="0" fillId="17" borderId="14" xfId="0" applyFill="1" applyBorder="1"/>
    <xf numFmtId="167" fontId="7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6" fillId="5" borderId="0" xfId="0" applyFont="1" applyFill="1"/>
    <xf numFmtId="0" fontId="3" fillId="15" borderId="2" xfId="0" applyFont="1" applyFill="1" applyBorder="1"/>
    <xf numFmtId="167" fontId="0" fillId="17" borderId="0" xfId="0" applyNumberFormat="1" applyFill="1" applyAlignment="1">
      <alignment vertical="justify"/>
    </xf>
    <xf numFmtId="167" fontId="0" fillId="6" borderId="0" xfId="0" applyNumberFormat="1" applyFill="1"/>
    <xf numFmtId="0" fontId="1" fillId="4" borderId="2" xfId="0" applyFont="1" applyFill="1" applyBorder="1"/>
    <xf numFmtId="166" fontId="0" fillId="0" borderId="8" xfId="0" applyNumberFormat="1" applyBorder="1"/>
    <xf numFmtId="167" fontId="1" fillId="0" borderId="2" xfId="0" applyNumberFormat="1" applyFont="1" applyBorder="1" applyAlignment="1">
      <alignment vertical="center"/>
    </xf>
    <xf numFmtId="0" fontId="0" fillId="17" borderId="2" xfId="0" applyFill="1" applyBorder="1"/>
    <xf numFmtId="167" fontId="0" fillId="17" borderId="2" xfId="0" applyNumberFormat="1" applyFill="1" applyBorder="1"/>
    <xf numFmtId="166" fontId="0" fillId="17" borderId="2" xfId="0" applyNumberFormat="1" applyFill="1" applyBorder="1"/>
    <xf numFmtId="3" fontId="2" fillId="0" borderId="0" xfId="0" applyNumberFormat="1" applyFont="1"/>
    <xf numFmtId="3" fontId="0" fillId="0" borderId="0" xfId="0" applyNumberFormat="1"/>
    <xf numFmtId="167" fontId="1" fillId="10" borderId="0" xfId="0" applyNumberFormat="1" applyFont="1" applyFill="1"/>
    <xf numFmtId="0" fontId="3" fillId="9" borderId="2" xfId="0" applyFont="1" applyFill="1" applyBorder="1"/>
    <xf numFmtId="0" fontId="3" fillId="9" borderId="2" xfId="0" applyFont="1" applyFill="1" applyBorder="1" applyAlignment="1">
      <alignment vertical="justify"/>
    </xf>
    <xf numFmtId="0" fontId="3" fillId="20" borderId="2" xfId="0" applyFont="1" applyFill="1" applyBorder="1"/>
    <xf numFmtId="164" fontId="3" fillId="20" borderId="2" xfId="0" applyNumberFormat="1" applyFont="1" applyFill="1" applyBorder="1"/>
    <xf numFmtId="165" fontId="3" fillId="20" borderId="2" xfId="0" applyNumberFormat="1" applyFont="1" applyFill="1" applyBorder="1"/>
    <xf numFmtId="0" fontId="2" fillId="16" borderId="2" xfId="0" applyFont="1" applyFill="1" applyBorder="1"/>
    <xf numFmtId="166" fontId="8" fillId="0" borderId="2" xfId="0" applyNumberFormat="1" applyFont="1" applyBorder="1"/>
    <xf numFmtId="167" fontId="1" fillId="2" borderId="0" xfId="0" applyNumberFormat="1" applyFont="1" applyFill="1" applyAlignment="1">
      <alignment vertical="center"/>
    </xf>
    <xf numFmtId="0" fontId="1" fillId="19" borderId="5" xfId="0" applyFont="1" applyFill="1" applyBorder="1" applyAlignment="1">
      <alignment vertical="center"/>
    </xf>
    <xf numFmtId="167" fontId="1" fillId="19" borderId="3" xfId="0" applyNumberFormat="1" applyFont="1" applyFill="1" applyBorder="1" applyAlignment="1">
      <alignment vertical="center"/>
    </xf>
    <xf numFmtId="167" fontId="1" fillId="19" borderId="1" xfId="0" applyNumberFormat="1" applyFont="1" applyFill="1" applyBorder="1" applyAlignment="1">
      <alignment vertical="center"/>
    </xf>
    <xf numFmtId="167" fontId="8" fillId="0" borderId="2" xfId="0" applyNumberFormat="1" applyFont="1" applyBorder="1"/>
    <xf numFmtId="167" fontId="9" fillId="2" borderId="2" xfId="0" applyNumberFormat="1" applyFont="1" applyFill="1" applyBorder="1"/>
    <xf numFmtId="167" fontId="2" fillId="0" borderId="2" xfId="0" applyNumberFormat="1" applyFont="1" applyBorder="1"/>
    <xf numFmtId="167" fontId="3" fillId="2" borderId="2" xfId="0" applyNumberFormat="1" applyFont="1" applyFill="1" applyBorder="1"/>
    <xf numFmtId="167" fontId="8" fillId="0" borderId="2" xfId="0" applyNumberFormat="1" applyFont="1" applyBorder="1" applyAlignment="1">
      <alignment vertical="justify"/>
    </xf>
    <xf numFmtId="167" fontId="1" fillId="19" borderId="16" xfId="0" applyNumberFormat="1" applyFont="1" applyFill="1" applyBorder="1" applyAlignment="1">
      <alignment vertical="center"/>
    </xf>
    <xf numFmtId="167" fontId="1" fillId="19" borderId="17" xfId="0" applyNumberFormat="1" applyFont="1" applyFill="1" applyBorder="1" applyAlignment="1">
      <alignment vertical="center"/>
    </xf>
    <xf numFmtId="167" fontId="0" fillId="16" borderId="15" xfId="0" applyNumberFormat="1" applyFill="1" applyBorder="1"/>
    <xf numFmtId="167" fontId="1" fillId="19" borderId="18" xfId="0" applyNumberFormat="1" applyFont="1" applyFill="1" applyBorder="1" applyAlignment="1">
      <alignment vertical="center"/>
    </xf>
    <xf numFmtId="166" fontId="9" fillId="3" borderId="8" xfId="0" applyNumberFormat="1" applyFont="1" applyFill="1" applyBorder="1"/>
    <xf numFmtId="167" fontId="0" fillId="0" borderId="19" xfId="0" applyNumberFormat="1" applyBorder="1"/>
    <xf numFmtId="0" fontId="0" fillId="16" borderId="0" xfId="0" applyFill="1"/>
    <xf numFmtId="167" fontId="0" fillId="16" borderId="0" xfId="0" applyNumberFormat="1" applyFill="1"/>
    <xf numFmtId="0" fontId="0" fillId="16" borderId="14" xfId="0" applyFill="1" applyBorder="1"/>
    <xf numFmtId="165" fontId="2" fillId="0" borderId="0" xfId="0" applyNumberFormat="1" applyFont="1"/>
    <xf numFmtId="166" fontId="0" fillId="0" borderId="0" xfId="0" applyNumberFormat="1"/>
    <xf numFmtId="167" fontId="1" fillId="4" borderId="2" xfId="0" applyNumberFormat="1" applyFont="1" applyFill="1" applyBorder="1" applyAlignment="1">
      <alignment vertical="center"/>
    </xf>
    <xf numFmtId="167" fontId="1" fillId="4" borderId="2" xfId="0" applyNumberFormat="1" applyFont="1" applyFill="1" applyBorder="1" applyAlignment="1">
      <alignment vertical="justify"/>
    </xf>
    <xf numFmtId="167" fontId="1" fillId="4" borderId="11" xfId="0" applyNumberFormat="1" applyFont="1" applyFill="1" applyBorder="1" applyAlignment="1">
      <alignment vertical="center"/>
    </xf>
    <xf numFmtId="0" fontId="6" fillId="21" borderId="0" xfId="0" applyFont="1" applyFill="1"/>
    <xf numFmtId="167" fontId="0" fillId="21" borderId="0" xfId="0" applyNumberFormat="1" applyFill="1"/>
    <xf numFmtId="0" fontId="3" fillId="22" borderId="2" xfId="0" applyFont="1" applyFill="1" applyBorder="1"/>
    <xf numFmtId="167" fontId="0" fillId="4" borderId="0" xfId="0" applyNumberFormat="1" applyFill="1"/>
    <xf numFmtId="0" fontId="0" fillId="4" borderId="0" xfId="0" applyFill="1"/>
    <xf numFmtId="0" fontId="3" fillId="23" borderId="2" xfId="0" applyFont="1" applyFill="1" applyBorder="1"/>
    <xf numFmtId="0" fontId="3" fillId="23" borderId="8" xfId="0" applyFont="1" applyFill="1" applyBorder="1"/>
    <xf numFmtId="167" fontId="0" fillId="0" borderId="20" xfId="0" applyNumberFormat="1" applyBorder="1"/>
    <xf numFmtId="0" fontId="3" fillId="24" borderId="2" xfId="0" applyFont="1" applyFill="1" applyBorder="1"/>
    <xf numFmtId="0" fontId="6" fillId="7" borderId="2" xfId="0" applyFont="1" applyFill="1" applyBorder="1"/>
    <xf numFmtId="167" fontId="0" fillId="7" borderId="2" xfId="0" applyNumberFormat="1" applyFill="1" applyBorder="1"/>
    <xf numFmtId="0" fontId="0" fillId="7" borderId="2" xfId="0" applyFill="1" applyBorder="1"/>
    <xf numFmtId="0" fontId="1" fillId="7" borderId="2" xfId="0" applyFont="1" applyFill="1" applyBorder="1" applyAlignment="1">
      <alignment vertical="center"/>
    </xf>
    <xf numFmtId="0" fontId="1" fillId="7" borderId="2" xfId="0" applyFont="1" applyFill="1" applyBorder="1"/>
    <xf numFmtId="167" fontId="1" fillId="7" borderId="2" xfId="0" applyNumberFormat="1" applyFont="1" applyFill="1" applyBorder="1"/>
    <xf numFmtId="0" fontId="1" fillId="18" borderId="2" xfId="0" applyFont="1" applyFill="1" applyBorder="1"/>
    <xf numFmtId="167" fontId="1" fillId="18" borderId="2" xfId="0" applyNumberFormat="1" applyFont="1" applyFill="1" applyBorder="1"/>
    <xf numFmtId="0" fontId="0" fillId="18" borderId="2" xfId="0" applyFill="1" applyBorder="1"/>
    <xf numFmtId="167" fontId="1" fillId="7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167" fontId="0" fillId="0" borderId="2" xfId="0" applyNumberFormat="1" applyBorder="1" applyAlignment="1">
      <alignment horizontal="center" vertical="center"/>
    </xf>
    <xf numFmtId="0" fontId="1" fillId="17" borderId="2" xfId="0" applyFont="1" applyFill="1" applyBorder="1"/>
    <xf numFmtId="0" fontId="6" fillId="6" borderId="0" xfId="0" applyFont="1" applyFill="1"/>
    <xf numFmtId="0" fontId="0" fillId="6" borderId="0" xfId="0" applyFill="1"/>
    <xf numFmtId="0" fontId="1" fillId="6" borderId="2" xfId="0" applyFont="1" applyFill="1" applyBorder="1" applyAlignment="1">
      <alignment vertical="center"/>
    </xf>
    <xf numFmtId="0" fontId="3" fillId="25" borderId="11" xfId="0" applyFont="1" applyFill="1" applyBorder="1"/>
    <xf numFmtId="0" fontId="3" fillId="25" borderId="2" xfId="0" applyFont="1" applyFill="1" applyBorder="1"/>
    <xf numFmtId="0" fontId="3" fillId="25" borderId="8" xfId="0" applyFont="1" applyFill="1" applyBorder="1"/>
    <xf numFmtId="0" fontId="1" fillId="6" borderId="2" xfId="0" applyFont="1" applyFill="1" applyBorder="1"/>
    <xf numFmtId="0" fontId="0" fillId="6" borderId="13" xfId="0" applyFill="1" applyBorder="1"/>
    <xf numFmtId="167" fontId="0" fillId="6" borderId="2" xfId="0" applyNumberFormat="1" applyFill="1" applyBorder="1"/>
    <xf numFmtId="167" fontId="0" fillId="6" borderId="2" xfId="0" applyNumberFormat="1" applyFill="1" applyBorder="1" applyAlignment="1">
      <alignment vertical="justify"/>
    </xf>
    <xf numFmtId="0" fontId="0" fillId="6" borderId="2" xfId="0" applyFill="1" applyBorder="1"/>
    <xf numFmtId="167" fontId="1" fillId="6" borderId="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0" fillId="0" borderId="10" xfId="0" applyBorder="1"/>
    <xf numFmtId="0" fontId="1" fillId="5" borderId="10" xfId="0" applyFont="1" applyFill="1" applyBorder="1"/>
    <xf numFmtId="0" fontId="0" fillId="17" borderId="10" xfId="0" applyFill="1" applyBorder="1"/>
    <xf numFmtId="167" fontId="0" fillId="5" borderId="2" xfId="0" applyNumberFormat="1" applyFill="1" applyBorder="1"/>
    <xf numFmtId="167" fontId="1" fillId="5" borderId="2" xfId="0" applyNumberFormat="1" applyFont="1" applyFill="1" applyBorder="1"/>
    <xf numFmtId="167" fontId="0" fillId="17" borderId="2" xfId="0" applyNumberFormat="1" applyFill="1" applyBorder="1" applyAlignment="1">
      <alignment vertical="justify"/>
    </xf>
    <xf numFmtId="167" fontId="0" fillId="5" borderId="2" xfId="0" applyNumberFormat="1" applyFill="1" applyBorder="1" applyAlignment="1">
      <alignment vertical="justify"/>
    </xf>
    <xf numFmtId="167" fontId="1" fillId="5" borderId="2" xfId="0" applyNumberFormat="1" applyFont="1" applyFill="1" applyBorder="1" applyAlignment="1">
      <alignment vertical="center"/>
    </xf>
    <xf numFmtId="0" fontId="0" fillId="5" borderId="2" xfId="0" applyFill="1" applyBorder="1"/>
    <xf numFmtId="167" fontId="9" fillId="10" borderId="0" xfId="0" applyNumberFormat="1" applyFont="1" applyFill="1"/>
    <xf numFmtId="0" fontId="1" fillId="21" borderId="7" xfId="0" applyFont="1" applyFill="1" applyBorder="1" applyAlignment="1">
      <alignment vertical="center"/>
    </xf>
    <xf numFmtId="0" fontId="0" fillId="0" borderId="9" xfId="0" applyBorder="1"/>
    <xf numFmtId="0" fontId="1" fillId="21" borderId="7" xfId="0" applyFont="1" applyFill="1" applyBorder="1"/>
    <xf numFmtId="0" fontId="1" fillId="17" borderId="6" xfId="0" applyFont="1" applyFill="1" applyBorder="1"/>
    <xf numFmtId="0" fontId="1" fillId="21" borderId="6" xfId="0" applyFont="1" applyFill="1" applyBorder="1" applyAlignment="1">
      <alignment vertical="center"/>
    </xf>
    <xf numFmtId="0" fontId="0" fillId="0" borderId="12" xfId="0" applyBorder="1"/>
    <xf numFmtId="167" fontId="1" fillId="21" borderId="2" xfId="0" applyNumberFormat="1" applyFont="1" applyFill="1" applyBorder="1"/>
    <xf numFmtId="167" fontId="1" fillId="17" borderId="2" xfId="0" applyNumberFormat="1" applyFont="1" applyFill="1" applyBorder="1"/>
    <xf numFmtId="167" fontId="1" fillId="21" borderId="2" xfId="0" applyNumberFormat="1" applyFont="1" applyFill="1" applyBorder="1" applyAlignment="1">
      <alignment vertical="justify"/>
    </xf>
    <xf numFmtId="167" fontId="1" fillId="21" borderId="2" xfId="0" applyNumberFormat="1" applyFont="1" applyFill="1" applyBorder="1" applyAlignment="1">
      <alignment vertical="center"/>
    </xf>
    <xf numFmtId="167" fontId="9" fillId="21" borderId="2" xfId="0" applyNumberFormat="1" applyFont="1" applyFill="1" applyBorder="1"/>
    <xf numFmtId="0" fontId="3" fillId="22" borderId="10" xfId="0" applyFont="1" applyFill="1" applyBorder="1"/>
    <xf numFmtId="167" fontId="1" fillId="21" borderId="10" xfId="0" applyNumberFormat="1" applyFont="1" applyFill="1" applyBorder="1"/>
    <xf numFmtId="167" fontId="1" fillId="17" borderId="10" xfId="0" applyNumberFormat="1" applyFont="1" applyFill="1" applyBorder="1"/>
    <xf numFmtId="167" fontId="1" fillId="21" borderId="10" xfId="0" applyNumberFormat="1" applyFont="1" applyFill="1" applyBorder="1" applyAlignment="1">
      <alignment vertical="justify"/>
    </xf>
    <xf numFmtId="167" fontId="1" fillId="21" borderId="10" xfId="0" applyNumberFormat="1" applyFont="1" applyFill="1" applyBorder="1" applyAlignment="1">
      <alignment vertical="center"/>
    </xf>
    <xf numFmtId="0" fontId="0" fillId="21" borderId="21" xfId="0" applyFill="1" applyBorder="1"/>
    <xf numFmtId="0" fontId="0" fillId="21" borderId="2" xfId="0" applyFill="1" applyBorder="1"/>
    <xf numFmtId="0" fontId="1" fillId="21" borderId="2" xfId="0" applyFont="1" applyFill="1" applyBorder="1" applyAlignment="1">
      <alignment horizontal="center" vertical="center"/>
    </xf>
    <xf numFmtId="167" fontId="1" fillId="4" borderId="2" xfId="0" applyNumberFormat="1" applyFont="1" applyFill="1" applyBorder="1"/>
    <xf numFmtId="0" fontId="0" fillId="4" borderId="2" xfId="0" applyFill="1" applyBorder="1"/>
    <xf numFmtId="0" fontId="3" fillId="23" borderId="11" xfId="0" applyFont="1" applyFill="1" applyBorder="1"/>
    <xf numFmtId="167" fontId="0" fillId="0" borderId="11" xfId="0" applyNumberFormat="1" applyBorder="1"/>
    <xf numFmtId="167" fontId="1" fillId="4" borderId="11" xfId="0" applyNumberFormat="1" applyFont="1" applyFill="1" applyBorder="1"/>
    <xf numFmtId="167" fontId="0" fillId="0" borderId="11" xfId="0" applyNumberFormat="1" applyBorder="1" applyAlignment="1">
      <alignment vertical="justify"/>
    </xf>
    <xf numFmtId="167" fontId="1" fillId="4" borderId="11" xfId="0" applyNumberFormat="1" applyFont="1" applyFill="1" applyBorder="1" applyAlignment="1">
      <alignment vertical="justify"/>
    </xf>
    <xf numFmtId="0" fontId="6" fillId="4" borderId="2" xfId="0" applyFont="1" applyFill="1" applyBorder="1"/>
    <xf numFmtId="0" fontId="1" fillId="4" borderId="2" xfId="0" applyFont="1" applyFill="1" applyBorder="1" applyAlignment="1">
      <alignment vertical="center"/>
    </xf>
    <xf numFmtId="166" fontId="1" fillId="4" borderId="2" xfId="0" applyNumberFormat="1" applyFont="1" applyFill="1" applyBorder="1"/>
    <xf numFmtId="165" fontId="3" fillId="11" borderId="2" xfId="0" applyNumberFormat="1" applyFont="1" applyFill="1" applyBorder="1"/>
    <xf numFmtId="165" fontId="3" fillId="10" borderId="0" xfId="0" applyNumberFormat="1" applyFont="1" applyFill="1"/>
    <xf numFmtId="0" fontId="0" fillId="0" borderId="22" xfId="0" applyBorder="1"/>
    <xf numFmtId="167" fontId="9" fillId="10" borderId="2" xfId="0" applyNumberFormat="1" applyFont="1" applyFill="1" applyBorder="1"/>
    <xf numFmtId="166" fontId="9" fillId="10" borderId="0" xfId="0" applyNumberFormat="1" applyFont="1" applyFill="1"/>
    <xf numFmtId="167" fontId="1" fillId="3" borderId="2" xfId="0" applyNumberFormat="1" applyFont="1" applyFill="1" applyBorder="1" applyAlignment="1">
      <alignment vertical="justify"/>
    </xf>
    <xf numFmtId="167" fontId="1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CCFF"/>
      <color rgb="FFFFFFCC"/>
      <color rgb="FFFFCCFF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J35"/>
  <sheetViews>
    <sheetView topLeftCell="A26" workbookViewId="0">
      <selection activeCell="I34" sqref="I34"/>
    </sheetView>
  </sheetViews>
  <sheetFormatPr defaultRowHeight="15" customHeight="1"/>
  <cols>
    <col min="1" max="1" width="40" bestFit="1" customWidth="1"/>
    <col min="2" max="2" width="17.710937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19.5703125" style="4" customWidth="1"/>
    <col min="7" max="8" width="16.7109375" customWidth="1"/>
    <col min="9" max="9" width="20.85546875" customWidth="1"/>
    <col min="10" max="10" width="57.140625" bestFit="1" customWidth="1"/>
  </cols>
  <sheetData>
    <row r="1" spans="1:10">
      <c r="A1" s="15">
        <v>40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5"/>
      <c r="B2" s="15"/>
      <c r="C2" s="15"/>
      <c r="D2" s="16" t="s">
        <v>0</v>
      </c>
      <c r="E2" s="15"/>
      <c r="F2" s="15"/>
      <c r="G2" s="15"/>
      <c r="H2" s="15"/>
      <c r="I2" s="15"/>
      <c r="J2" s="15"/>
    </row>
    <row r="3" spans="1:10">
      <c r="A3" s="15"/>
      <c r="B3" s="15"/>
      <c r="C3" s="15"/>
      <c r="D3" s="16" t="s">
        <v>1</v>
      </c>
      <c r="E3" s="16"/>
      <c r="F3" s="15"/>
      <c r="G3" s="15"/>
      <c r="H3" s="15"/>
      <c r="I3" s="15"/>
      <c r="J3" s="15"/>
    </row>
    <row r="4" spans="1:10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>
      <c r="A5" s="69" t="s">
        <v>1</v>
      </c>
      <c r="B5" s="70" t="s">
        <v>2</v>
      </c>
      <c r="C5" s="70" t="s">
        <v>3</v>
      </c>
      <c r="D5" s="70" t="s">
        <v>4</v>
      </c>
      <c r="E5" s="70" t="s">
        <v>5</v>
      </c>
      <c r="F5" s="70" t="s">
        <v>6</v>
      </c>
      <c r="G5" s="70" t="s">
        <v>7</v>
      </c>
      <c r="H5" s="70" t="s">
        <v>8</v>
      </c>
      <c r="I5" s="70" t="s">
        <v>9</v>
      </c>
      <c r="J5" s="70" t="s">
        <v>10</v>
      </c>
    </row>
    <row r="6" spans="1:10">
      <c r="A6" s="18" t="s">
        <v>11</v>
      </c>
      <c r="B6" s="19"/>
      <c r="C6" s="19"/>
      <c r="D6" s="19"/>
      <c r="E6" s="19"/>
      <c r="F6" s="19"/>
      <c r="G6" s="19"/>
      <c r="H6" s="19"/>
      <c r="I6" s="19"/>
      <c r="J6" s="19"/>
    </row>
    <row r="7" spans="1:10">
      <c r="A7" s="19" t="s">
        <v>12</v>
      </c>
      <c r="B7" s="20">
        <v>203183</v>
      </c>
      <c r="C7" s="20">
        <v>213589</v>
      </c>
      <c r="D7" s="20">
        <v>218328</v>
      </c>
      <c r="E7" s="20">
        <v>249759</v>
      </c>
      <c r="F7" s="20">
        <v>166506</v>
      </c>
      <c r="G7" s="21">
        <v>249759</v>
      </c>
      <c r="H7" s="21">
        <f>E7-G7</f>
        <v>0</v>
      </c>
      <c r="I7" s="22"/>
      <c r="J7" s="19"/>
    </row>
    <row r="8" spans="1:10">
      <c r="A8" s="19" t="s">
        <v>13</v>
      </c>
      <c r="B8" s="20">
        <v>17</v>
      </c>
      <c r="C8" s="20">
        <v>300</v>
      </c>
      <c r="D8" s="20">
        <v>214</v>
      </c>
      <c r="E8" s="20">
        <v>55</v>
      </c>
      <c r="F8" s="20">
        <v>909.45</v>
      </c>
      <c r="G8" s="21">
        <v>1300</v>
      </c>
      <c r="H8" s="21">
        <v>1245</v>
      </c>
      <c r="I8" s="21">
        <v>1300</v>
      </c>
      <c r="J8" s="15"/>
    </row>
    <row r="9" spans="1:10">
      <c r="A9" s="71" t="s">
        <v>14</v>
      </c>
      <c r="B9" s="72">
        <v>203200</v>
      </c>
      <c r="C9" s="72">
        <v>213889</v>
      </c>
      <c r="D9" s="72">
        <v>223896</v>
      </c>
      <c r="E9" s="72">
        <v>249814</v>
      </c>
      <c r="F9" s="72">
        <v>166561</v>
      </c>
      <c r="G9" s="73">
        <v>1300</v>
      </c>
      <c r="H9" s="73">
        <v>1245</v>
      </c>
      <c r="I9" s="73">
        <v>1300</v>
      </c>
      <c r="J9" s="19"/>
    </row>
    <row r="10" spans="1:10">
      <c r="A10" s="74"/>
      <c r="B10" s="74"/>
      <c r="C10" s="74"/>
      <c r="D10" s="74"/>
      <c r="E10" s="74"/>
      <c r="F10" s="74"/>
      <c r="G10" s="74"/>
      <c r="H10" s="74"/>
      <c r="I10" s="74"/>
      <c r="J10" s="74"/>
    </row>
    <row r="11" spans="1:10">
      <c r="A11" s="45" t="s">
        <v>15</v>
      </c>
      <c r="B11" s="45" t="s">
        <v>2</v>
      </c>
      <c r="C11" s="45" t="s">
        <v>3</v>
      </c>
      <c r="D11" s="45" t="s">
        <v>4</v>
      </c>
      <c r="E11" s="45" t="s">
        <v>5</v>
      </c>
      <c r="F11" s="45" t="s">
        <v>6</v>
      </c>
      <c r="G11" s="45" t="s">
        <v>7</v>
      </c>
      <c r="H11" s="45" t="s">
        <v>8</v>
      </c>
      <c r="I11" s="45" t="s">
        <v>9</v>
      </c>
      <c r="J11" s="45" t="s">
        <v>10</v>
      </c>
    </row>
    <row r="12" spans="1:10">
      <c r="A12" s="19" t="s">
        <v>16</v>
      </c>
      <c r="B12" s="20">
        <v>112478</v>
      </c>
      <c r="C12" s="20">
        <v>115000</v>
      </c>
      <c r="D12" s="20">
        <v>69288</v>
      </c>
      <c r="E12" s="24">
        <v>135500</v>
      </c>
      <c r="F12" s="20">
        <v>114250</v>
      </c>
      <c r="G12" s="27">
        <v>167675</v>
      </c>
      <c r="H12" s="75">
        <f t="shared" ref="H12:H31" si="0">E12-G12</f>
        <v>-32175</v>
      </c>
      <c r="I12" s="27">
        <v>179000</v>
      </c>
      <c r="J12" s="19" t="s">
        <v>17</v>
      </c>
    </row>
    <row r="13" spans="1:10">
      <c r="A13" s="19" t="s">
        <v>18</v>
      </c>
      <c r="B13" s="20">
        <v>1948</v>
      </c>
      <c r="C13" s="20">
        <v>1000</v>
      </c>
      <c r="D13" s="20">
        <v>6177</v>
      </c>
      <c r="E13" s="24">
        <v>1500</v>
      </c>
      <c r="F13" s="20">
        <v>13600</v>
      </c>
      <c r="G13" s="27">
        <v>13600</v>
      </c>
      <c r="H13" s="75">
        <f t="shared" si="0"/>
        <v>-12100</v>
      </c>
      <c r="I13" s="27">
        <v>1000</v>
      </c>
      <c r="J13" s="19" t="s">
        <v>19</v>
      </c>
    </row>
    <row r="14" spans="1:10">
      <c r="A14" s="19" t="s">
        <v>20</v>
      </c>
      <c r="B14" s="20">
        <v>0</v>
      </c>
      <c r="C14" s="20">
        <v>0</v>
      </c>
      <c r="D14" s="20">
        <v>0</v>
      </c>
      <c r="E14" s="24">
        <v>0</v>
      </c>
      <c r="F14" s="20">
        <v>528</v>
      </c>
      <c r="G14" s="27">
        <v>528</v>
      </c>
      <c r="H14" s="75">
        <f>E14-G14</f>
        <v>-528</v>
      </c>
      <c r="I14" s="27">
        <v>2000</v>
      </c>
      <c r="J14" s="19"/>
    </row>
    <row r="15" spans="1:10">
      <c r="A15" s="19" t="s">
        <v>21</v>
      </c>
      <c r="B15" s="20">
        <v>453</v>
      </c>
      <c r="C15" s="20">
        <v>300</v>
      </c>
      <c r="D15" s="20">
        <v>909</v>
      </c>
      <c r="E15" s="24">
        <v>600</v>
      </c>
      <c r="F15" s="20">
        <v>591</v>
      </c>
      <c r="G15" s="21">
        <v>600</v>
      </c>
      <c r="H15" s="21">
        <f t="shared" si="0"/>
        <v>0</v>
      </c>
      <c r="I15" s="21">
        <v>600</v>
      </c>
      <c r="J15" s="19"/>
    </row>
    <row r="16" spans="1:10">
      <c r="A16" s="19" t="s">
        <v>22</v>
      </c>
      <c r="B16" s="20">
        <v>1</v>
      </c>
      <c r="C16" s="20">
        <v>200</v>
      </c>
      <c r="D16" s="20">
        <v>24</v>
      </c>
      <c r="E16" s="24">
        <v>15</v>
      </c>
      <c r="F16" s="20">
        <v>13</v>
      </c>
      <c r="G16" s="21">
        <v>20</v>
      </c>
      <c r="H16" s="21">
        <f t="shared" si="0"/>
        <v>-5</v>
      </c>
      <c r="I16" s="21">
        <v>20</v>
      </c>
      <c r="J16" s="19"/>
    </row>
    <row r="17" spans="1:10">
      <c r="A17" s="19" t="s">
        <v>23</v>
      </c>
      <c r="B17" s="20">
        <v>2042</v>
      </c>
      <c r="C17" s="20">
        <v>2500</v>
      </c>
      <c r="D17" s="20">
        <v>1276</v>
      </c>
      <c r="E17" s="24">
        <v>2000</v>
      </c>
      <c r="F17" s="20">
        <v>1009</v>
      </c>
      <c r="G17" s="21">
        <v>1500</v>
      </c>
      <c r="H17" s="21">
        <f t="shared" si="0"/>
        <v>500</v>
      </c>
      <c r="I17" s="21">
        <v>2500</v>
      </c>
      <c r="J17" s="19"/>
    </row>
    <row r="18" spans="1:10">
      <c r="A18" s="19" t="s">
        <v>24</v>
      </c>
      <c r="B18" s="20">
        <v>1229</v>
      </c>
      <c r="C18" s="20">
        <v>1200</v>
      </c>
      <c r="D18" s="20">
        <v>3288</v>
      </c>
      <c r="E18" s="24">
        <v>3500</v>
      </c>
      <c r="F18" s="25">
        <v>2923</v>
      </c>
      <c r="G18" s="21">
        <v>3500</v>
      </c>
      <c r="H18" s="21">
        <f t="shared" si="0"/>
        <v>0</v>
      </c>
      <c r="I18" s="21">
        <v>3000</v>
      </c>
      <c r="J18" s="19" t="s">
        <v>25</v>
      </c>
    </row>
    <row r="19" spans="1:10">
      <c r="A19" s="19" t="s">
        <v>26</v>
      </c>
      <c r="B19" s="20">
        <v>390</v>
      </c>
      <c r="C19" s="20">
        <v>1500</v>
      </c>
      <c r="D19" s="20">
        <v>0</v>
      </c>
      <c r="E19" s="24">
        <v>500</v>
      </c>
      <c r="F19" s="25">
        <v>0</v>
      </c>
      <c r="G19" s="21">
        <v>0</v>
      </c>
      <c r="H19" s="21">
        <f t="shared" si="0"/>
        <v>500</v>
      </c>
      <c r="I19" s="21">
        <v>500</v>
      </c>
      <c r="J19" s="19"/>
    </row>
    <row r="20" spans="1:10">
      <c r="A20" s="19" t="s">
        <v>27</v>
      </c>
      <c r="B20" s="20">
        <v>3136</v>
      </c>
      <c r="C20" s="20">
        <v>10000</v>
      </c>
      <c r="D20" s="20">
        <v>22</v>
      </c>
      <c r="E20" s="24">
        <v>500</v>
      </c>
      <c r="F20" s="20">
        <v>0</v>
      </c>
      <c r="G20" s="21">
        <v>0</v>
      </c>
      <c r="H20" s="21">
        <f t="shared" si="0"/>
        <v>500</v>
      </c>
      <c r="I20" s="21">
        <v>1000</v>
      </c>
      <c r="J20" s="19" t="s">
        <v>28</v>
      </c>
    </row>
    <row r="21" spans="1:10">
      <c r="A21" s="19" t="s">
        <v>29</v>
      </c>
      <c r="B21" s="20">
        <v>380</v>
      </c>
      <c r="C21" s="20">
        <v>1500</v>
      </c>
      <c r="D21" s="20">
        <v>900</v>
      </c>
      <c r="E21" s="24">
        <v>3000</v>
      </c>
      <c r="F21" s="20">
        <v>1505</v>
      </c>
      <c r="G21" s="21">
        <v>3000</v>
      </c>
      <c r="H21" s="21">
        <f t="shared" si="0"/>
        <v>0</v>
      </c>
      <c r="I21" s="21">
        <v>6000</v>
      </c>
      <c r="J21" s="19" t="s">
        <v>30</v>
      </c>
    </row>
    <row r="22" spans="1:10">
      <c r="A22" s="19" t="s">
        <v>31</v>
      </c>
      <c r="B22" s="20">
        <v>427</v>
      </c>
      <c r="C22" s="20">
        <v>300</v>
      </c>
      <c r="D22" s="20">
        <v>6317</v>
      </c>
      <c r="E22" s="24">
        <v>300</v>
      </c>
      <c r="F22" s="20">
        <v>75</v>
      </c>
      <c r="G22" s="21">
        <v>100</v>
      </c>
      <c r="H22" s="21">
        <f t="shared" si="0"/>
        <v>200</v>
      </c>
      <c r="I22" s="21">
        <v>300</v>
      </c>
      <c r="J22" s="19"/>
    </row>
    <row r="23" spans="1:10">
      <c r="A23" s="19" t="s">
        <v>32</v>
      </c>
      <c r="B23" s="20">
        <v>920</v>
      </c>
      <c r="C23" s="20">
        <v>2500</v>
      </c>
      <c r="D23" s="20">
        <v>983</v>
      </c>
      <c r="E23" s="24">
        <v>1500</v>
      </c>
      <c r="F23" s="20">
        <v>895</v>
      </c>
      <c r="G23" s="21">
        <v>2195</v>
      </c>
      <c r="H23" s="21">
        <f t="shared" si="0"/>
        <v>-695</v>
      </c>
      <c r="I23" s="21">
        <v>2600</v>
      </c>
      <c r="J23" s="19" t="s">
        <v>33</v>
      </c>
    </row>
    <row r="24" spans="1:10">
      <c r="A24" s="19" t="s">
        <v>34</v>
      </c>
      <c r="B24" s="20">
        <v>1795</v>
      </c>
      <c r="C24" s="20">
        <v>2000</v>
      </c>
      <c r="D24" s="20">
        <v>2555</v>
      </c>
      <c r="E24" s="24">
        <v>2000</v>
      </c>
      <c r="F24" s="20">
        <v>3196</v>
      </c>
      <c r="G24" s="21">
        <v>3811</v>
      </c>
      <c r="H24" s="21">
        <f t="shared" si="0"/>
        <v>-1811</v>
      </c>
      <c r="I24" s="21">
        <v>4000</v>
      </c>
      <c r="J24" s="19"/>
    </row>
    <row r="25" spans="1:10">
      <c r="A25" s="19" t="s">
        <v>35</v>
      </c>
      <c r="B25" s="20">
        <v>8029</v>
      </c>
      <c r="C25" s="20">
        <v>8500</v>
      </c>
      <c r="D25" s="20">
        <v>5811</v>
      </c>
      <c r="E25" s="24">
        <v>6000</v>
      </c>
      <c r="F25" s="20">
        <v>6239</v>
      </c>
      <c r="G25" s="21">
        <v>6239</v>
      </c>
      <c r="H25" s="21">
        <f t="shared" si="0"/>
        <v>-239</v>
      </c>
      <c r="I25" s="21">
        <v>8000</v>
      </c>
      <c r="J25" s="19" t="s">
        <v>36</v>
      </c>
    </row>
    <row r="26" spans="1:10">
      <c r="A26" s="19" t="s">
        <v>37</v>
      </c>
      <c r="B26" s="20">
        <v>10739</v>
      </c>
      <c r="C26" s="20">
        <v>200</v>
      </c>
      <c r="D26" s="20">
        <v>3105</v>
      </c>
      <c r="E26" s="24">
        <v>900</v>
      </c>
      <c r="F26" s="20">
        <v>214</v>
      </c>
      <c r="G26" s="21">
        <v>250</v>
      </c>
      <c r="H26" s="21">
        <f t="shared" si="0"/>
        <v>650</v>
      </c>
      <c r="I26" s="21">
        <v>3000</v>
      </c>
      <c r="J26" s="15"/>
    </row>
    <row r="27" spans="1:10">
      <c r="A27" s="19" t="s">
        <v>38</v>
      </c>
      <c r="B27" s="20">
        <v>1131</v>
      </c>
      <c r="C27" s="20">
        <v>1000</v>
      </c>
      <c r="D27" s="20">
        <v>75</v>
      </c>
      <c r="E27" s="24">
        <v>0</v>
      </c>
      <c r="F27" s="20">
        <v>2025</v>
      </c>
      <c r="G27" s="21">
        <v>2500</v>
      </c>
      <c r="H27" s="21">
        <f t="shared" si="0"/>
        <v>-2500</v>
      </c>
      <c r="I27" s="21">
        <v>5000</v>
      </c>
      <c r="J27" s="19" t="s">
        <v>39</v>
      </c>
    </row>
    <row r="28" spans="1:10">
      <c r="A28" s="19" t="s">
        <v>40</v>
      </c>
      <c r="B28" s="20">
        <v>1657</v>
      </c>
      <c r="C28" s="20">
        <v>3500</v>
      </c>
      <c r="D28" s="20">
        <v>3191</v>
      </c>
      <c r="E28" s="24">
        <v>2000</v>
      </c>
      <c r="F28" s="20">
        <v>1546</v>
      </c>
      <c r="G28" s="21">
        <v>0</v>
      </c>
      <c r="H28" s="21">
        <f t="shared" si="0"/>
        <v>2000</v>
      </c>
      <c r="I28" s="21">
        <v>0</v>
      </c>
      <c r="J28" s="19" t="s">
        <v>41</v>
      </c>
    </row>
    <row r="29" spans="1:10">
      <c r="A29" s="19" t="s">
        <v>42</v>
      </c>
      <c r="B29" s="20">
        <v>36</v>
      </c>
      <c r="C29" s="27">
        <v>0</v>
      </c>
      <c r="D29" s="20">
        <v>75</v>
      </c>
      <c r="E29" s="24">
        <v>100</v>
      </c>
      <c r="F29" s="20">
        <v>0</v>
      </c>
      <c r="G29" s="21">
        <v>50</v>
      </c>
      <c r="H29" s="21">
        <f t="shared" si="0"/>
        <v>50</v>
      </c>
      <c r="I29" s="21">
        <v>100</v>
      </c>
      <c r="J29" s="19"/>
    </row>
    <row r="30" spans="1:10">
      <c r="A30" s="19" t="s">
        <v>43</v>
      </c>
      <c r="B30" s="27">
        <v>0</v>
      </c>
      <c r="C30" s="20">
        <v>2500</v>
      </c>
      <c r="D30" s="20">
        <v>0</v>
      </c>
      <c r="E30" s="24">
        <v>200</v>
      </c>
      <c r="F30" s="20">
        <v>160</v>
      </c>
      <c r="G30" s="21">
        <v>200</v>
      </c>
      <c r="H30" s="21">
        <f t="shared" si="0"/>
        <v>0</v>
      </c>
      <c r="I30" s="21">
        <v>1000</v>
      </c>
      <c r="J30" s="19"/>
    </row>
    <row r="31" spans="1:10">
      <c r="A31" s="19" t="s">
        <v>44</v>
      </c>
      <c r="B31" s="27">
        <v>0</v>
      </c>
      <c r="C31" s="27">
        <v>0</v>
      </c>
      <c r="D31" s="20">
        <v>1433</v>
      </c>
      <c r="E31" s="24">
        <v>1500</v>
      </c>
      <c r="F31" s="20">
        <v>1049</v>
      </c>
      <c r="G31" s="21">
        <v>0</v>
      </c>
      <c r="H31" s="21">
        <f t="shared" si="0"/>
        <v>1500</v>
      </c>
      <c r="I31" s="21">
        <v>0</v>
      </c>
      <c r="J31" s="19" t="s">
        <v>41</v>
      </c>
    </row>
    <row r="32" spans="1:10">
      <c r="A32" s="17" t="s">
        <v>45</v>
      </c>
      <c r="B32" s="23">
        <f t="shared" ref="B32:I32" si="1">SUM(B12:B31)</f>
        <v>146791</v>
      </c>
      <c r="C32" s="23">
        <f t="shared" si="1"/>
        <v>153700</v>
      </c>
      <c r="D32" s="23">
        <f t="shared" si="1"/>
        <v>105429</v>
      </c>
      <c r="E32" s="23">
        <f t="shared" si="1"/>
        <v>161615</v>
      </c>
      <c r="F32" s="23">
        <v>146414</v>
      </c>
      <c r="G32" s="26">
        <v>198538.32</v>
      </c>
      <c r="H32" s="26">
        <f>SUM(H12:H31)</f>
        <v>-44153</v>
      </c>
      <c r="I32" s="174">
        <f t="shared" si="1"/>
        <v>219620</v>
      </c>
      <c r="J32" s="19"/>
    </row>
    <row r="33" spans="1:10">
      <c r="A33" s="15"/>
      <c r="B33" s="15"/>
      <c r="C33" s="15"/>
      <c r="D33" s="15"/>
      <c r="E33" s="15"/>
      <c r="F33" s="15"/>
      <c r="G33" s="94"/>
      <c r="H33" s="15"/>
      <c r="I33" s="15"/>
      <c r="J33" s="15"/>
    </row>
    <row r="34" spans="1:10">
      <c r="A34" s="15"/>
      <c r="B34" s="15"/>
      <c r="C34" s="15"/>
      <c r="D34" s="15"/>
      <c r="E34" s="15"/>
      <c r="F34" s="15"/>
      <c r="G34" s="66"/>
      <c r="H34" s="66">
        <f>G32-F32</f>
        <v>52124.320000000007</v>
      </c>
      <c r="I34" s="175">
        <f>I9-I32</f>
        <v>-218320</v>
      </c>
      <c r="J34" s="15"/>
    </row>
    <row r="35" spans="1:10">
      <c r="A35" s="15"/>
      <c r="B35" s="15"/>
      <c r="C35" s="15"/>
      <c r="D35" s="15"/>
      <c r="E35" s="15"/>
      <c r="F35" s="15"/>
      <c r="G35" s="15"/>
      <c r="H35" s="15"/>
      <c r="I35" s="15"/>
      <c r="J3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2:J80"/>
  <sheetViews>
    <sheetView topLeftCell="A16" workbookViewId="0">
      <selection activeCell="H35" sqref="H35"/>
    </sheetView>
  </sheetViews>
  <sheetFormatPr defaultRowHeight="15" customHeight="1"/>
  <cols>
    <col min="1" max="1" width="28.42578125" bestFit="1" customWidth="1"/>
    <col min="2" max="2" width="17.7109375" style="4" customWidth="1"/>
    <col min="3" max="3" width="18.85546875" style="4" customWidth="1"/>
    <col min="4" max="8" width="19.7109375" style="4" customWidth="1"/>
    <col min="9" max="9" width="19.5703125" style="11" customWidth="1"/>
    <col min="10" max="10" width="68.85546875" bestFit="1" customWidth="1"/>
  </cols>
  <sheetData>
    <row r="2" spans="1:10">
      <c r="D2" s="14" t="s">
        <v>0</v>
      </c>
    </row>
    <row r="3" spans="1:10">
      <c r="D3" s="31" t="s">
        <v>46</v>
      </c>
    </row>
    <row r="4" spans="1:10"/>
    <row r="5" spans="1:10">
      <c r="A5" s="77" t="s">
        <v>46</v>
      </c>
      <c r="B5" s="78" t="s">
        <v>2</v>
      </c>
      <c r="C5" s="78" t="s">
        <v>3</v>
      </c>
      <c r="D5" s="78" t="s">
        <v>47</v>
      </c>
      <c r="E5" s="78" t="s">
        <v>5</v>
      </c>
      <c r="F5" s="78" t="s">
        <v>48</v>
      </c>
      <c r="G5" s="85" t="s">
        <v>7</v>
      </c>
      <c r="H5" s="88" t="s">
        <v>8</v>
      </c>
      <c r="I5" s="86" t="s">
        <v>9</v>
      </c>
      <c r="J5" s="79" t="s">
        <v>10</v>
      </c>
    </row>
    <row r="6" spans="1:10">
      <c r="A6" s="40" t="s">
        <v>11</v>
      </c>
      <c r="B6" s="41"/>
      <c r="C6" s="41"/>
      <c r="D6" s="41"/>
      <c r="E6" s="41"/>
      <c r="F6" s="41"/>
      <c r="G6" s="41"/>
      <c r="H6" s="87"/>
      <c r="I6" s="41"/>
      <c r="J6" s="42"/>
    </row>
    <row r="7" spans="1:10">
      <c r="A7" s="8" t="s">
        <v>49</v>
      </c>
      <c r="B7" s="5">
        <v>2746</v>
      </c>
      <c r="C7" s="5">
        <v>3500</v>
      </c>
      <c r="D7" s="5">
        <v>0</v>
      </c>
      <c r="E7" s="5">
        <v>0</v>
      </c>
      <c r="F7" s="5">
        <v>0</v>
      </c>
      <c r="G7" s="5">
        <v>0</v>
      </c>
      <c r="H7" s="5">
        <f>E7-G7</f>
        <v>0</v>
      </c>
      <c r="I7" s="12">
        <v>0</v>
      </c>
      <c r="J7" s="8"/>
    </row>
    <row r="8" spans="1:10">
      <c r="A8" s="8" t="s">
        <v>50</v>
      </c>
      <c r="B8" s="5">
        <v>9210</v>
      </c>
      <c r="C8" s="5">
        <v>8000</v>
      </c>
      <c r="D8" s="5">
        <v>6445</v>
      </c>
      <c r="E8" s="5">
        <v>4000</v>
      </c>
      <c r="F8" s="5">
        <v>4520</v>
      </c>
      <c r="G8" s="5">
        <v>5000</v>
      </c>
      <c r="H8" s="82">
        <v>1000</v>
      </c>
      <c r="I8" s="12">
        <v>5000</v>
      </c>
      <c r="J8" s="8"/>
    </row>
    <row r="9" spans="1:10">
      <c r="A9" s="8" t="s">
        <v>51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82">
        <v>0</v>
      </c>
      <c r="I9" s="12">
        <v>20000</v>
      </c>
      <c r="J9" s="8"/>
    </row>
    <row r="10" spans="1:10">
      <c r="A10" s="9" t="s">
        <v>14</v>
      </c>
      <c r="B10" s="10">
        <f>SUM(B7:B8)</f>
        <v>11956</v>
      </c>
      <c r="C10" s="10">
        <f>SUM(C7:C8)</f>
        <v>11500</v>
      </c>
      <c r="D10" s="10">
        <f>SUM(D7:D8)</f>
        <v>6445</v>
      </c>
      <c r="E10" s="10">
        <f>SUM(E7:E8)</f>
        <v>4000</v>
      </c>
      <c r="F10" s="10">
        <v>4355</v>
      </c>
      <c r="G10" s="10">
        <v>5000</v>
      </c>
      <c r="H10" s="83"/>
      <c r="I10" s="10">
        <v>25000</v>
      </c>
      <c r="J10" s="10"/>
    </row>
    <row r="11" spans="1:10">
      <c r="A11" s="8"/>
      <c r="B11" s="5"/>
      <c r="C11" s="5"/>
      <c r="D11" s="5"/>
      <c r="E11" s="5"/>
      <c r="F11" s="5"/>
      <c r="G11" s="5"/>
      <c r="H11" s="5"/>
      <c r="I11" s="12"/>
      <c r="J11" s="8"/>
    </row>
    <row r="12" spans="1:10">
      <c r="A12" s="46" t="s">
        <v>15</v>
      </c>
      <c r="B12" s="47" t="s">
        <v>2</v>
      </c>
      <c r="C12" s="47" t="s">
        <v>3</v>
      </c>
      <c r="D12" s="47" t="s">
        <v>47</v>
      </c>
      <c r="E12" s="47" t="s">
        <v>5</v>
      </c>
      <c r="F12" s="47" t="s">
        <v>6</v>
      </c>
      <c r="G12" s="47" t="s">
        <v>7</v>
      </c>
      <c r="H12" s="76" t="s">
        <v>8</v>
      </c>
      <c r="I12" s="48" t="s">
        <v>9</v>
      </c>
      <c r="J12" s="49"/>
    </row>
    <row r="13" spans="1:10">
      <c r="A13" s="8" t="s">
        <v>52</v>
      </c>
      <c r="B13" s="6">
        <v>24</v>
      </c>
      <c r="C13" s="6">
        <v>0</v>
      </c>
      <c r="D13" s="6">
        <v>0</v>
      </c>
      <c r="E13" s="6">
        <v>300</v>
      </c>
      <c r="F13" s="6">
        <v>833.5</v>
      </c>
      <c r="G13" s="6">
        <v>1000</v>
      </c>
      <c r="H13" s="84">
        <f t="shared" ref="H13:H18" si="0">E13-G13</f>
        <v>-700</v>
      </c>
      <c r="I13" s="13"/>
      <c r="J13" s="8"/>
    </row>
    <row r="14" spans="1:10">
      <c r="A14" s="8" t="s">
        <v>50</v>
      </c>
      <c r="B14" s="5">
        <v>1659</v>
      </c>
      <c r="C14" s="5">
        <v>0</v>
      </c>
      <c r="D14" s="5">
        <v>435.75</v>
      </c>
      <c r="E14" s="5">
        <v>1000</v>
      </c>
      <c r="F14" s="5">
        <v>898</v>
      </c>
      <c r="G14" s="5">
        <v>1000</v>
      </c>
      <c r="H14" s="5">
        <f t="shared" si="0"/>
        <v>0</v>
      </c>
      <c r="I14" s="12">
        <v>2000</v>
      </c>
      <c r="J14" s="8"/>
    </row>
    <row r="15" spans="1:10">
      <c r="A15" s="8" t="s">
        <v>53</v>
      </c>
      <c r="B15" s="5"/>
      <c r="C15" s="5">
        <v>0</v>
      </c>
      <c r="D15" s="5">
        <v>0</v>
      </c>
      <c r="E15" s="5">
        <v>3500</v>
      </c>
      <c r="F15" s="5">
        <v>2082</v>
      </c>
      <c r="G15" s="5">
        <v>2082</v>
      </c>
      <c r="H15" s="80">
        <f t="shared" si="0"/>
        <v>1418</v>
      </c>
      <c r="I15" s="12">
        <v>5000</v>
      </c>
      <c r="J15" s="8" t="s">
        <v>54</v>
      </c>
    </row>
    <row r="16" spans="1:10">
      <c r="A16" s="8" t="s">
        <v>55</v>
      </c>
      <c r="B16" s="5"/>
      <c r="C16" s="5">
        <v>250</v>
      </c>
      <c r="D16" s="5">
        <v>0</v>
      </c>
      <c r="E16" s="5">
        <v>500</v>
      </c>
      <c r="F16" s="5">
        <v>0</v>
      </c>
      <c r="G16" s="5">
        <v>0</v>
      </c>
      <c r="H16" s="5">
        <f t="shared" si="0"/>
        <v>500</v>
      </c>
      <c r="I16" s="12">
        <v>500</v>
      </c>
      <c r="J16" s="8"/>
    </row>
    <row r="17" spans="1:10">
      <c r="A17" s="8" t="s">
        <v>56</v>
      </c>
      <c r="B17" s="5"/>
      <c r="C17" s="5">
        <v>0</v>
      </c>
      <c r="D17" s="5">
        <v>2390</v>
      </c>
      <c r="E17" s="5">
        <v>6000</v>
      </c>
      <c r="F17" s="5">
        <v>120</v>
      </c>
      <c r="G17" s="5">
        <v>120</v>
      </c>
      <c r="H17" s="5">
        <f t="shared" si="0"/>
        <v>5880</v>
      </c>
      <c r="I17" s="12">
        <v>4000</v>
      </c>
      <c r="J17" s="8"/>
    </row>
    <row r="18" spans="1:10">
      <c r="A18" s="8" t="s">
        <v>57</v>
      </c>
      <c r="B18" s="5">
        <v>4340</v>
      </c>
      <c r="C18" s="5">
        <v>2500</v>
      </c>
      <c r="D18" s="5">
        <v>938.43</v>
      </c>
      <c r="E18" s="5">
        <v>500</v>
      </c>
      <c r="F18" s="5">
        <v>670</v>
      </c>
      <c r="G18" s="5">
        <v>1170</v>
      </c>
      <c r="H18" s="80">
        <f t="shared" si="0"/>
        <v>-670</v>
      </c>
      <c r="I18" s="12">
        <v>3000</v>
      </c>
      <c r="J18" s="8"/>
    </row>
    <row r="19" spans="1:10">
      <c r="A19" s="8" t="s">
        <v>58</v>
      </c>
      <c r="B19" s="5">
        <v>296</v>
      </c>
      <c r="C19" s="5"/>
      <c r="D19" s="5">
        <v>212.52</v>
      </c>
      <c r="E19" s="5">
        <v>200</v>
      </c>
      <c r="F19" s="5">
        <v>31.65</v>
      </c>
      <c r="G19" s="5">
        <v>100</v>
      </c>
      <c r="H19" s="80">
        <f>E19-G20</f>
        <v>-1000</v>
      </c>
      <c r="I19" s="12">
        <v>200</v>
      </c>
      <c r="J19" s="8"/>
    </row>
    <row r="20" spans="1:10">
      <c r="A20" s="8" t="s">
        <v>59</v>
      </c>
      <c r="B20" s="5">
        <v>640</v>
      </c>
      <c r="C20" s="5">
        <v>1500</v>
      </c>
      <c r="D20" s="5">
        <v>784.44</v>
      </c>
      <c r="E20" s="5">
        <v>1500</v>
      </c>
      <c r="F20" s="5">
        <v>1080</v>
      </c>
      <c r="G20" s="5">
        <v>1200</v>
      </c>
      <c r="H20" s="5">
        <f t="shared" ref="H20:H30" si="1">E20-G20</f>
        <v>300</v>
      </c>
      <c r="I20" s="12">
        <v>40000</v>
      </c>
      <c r="J20" s="37" t="s">
        <v>60</v>
      </c>
    </row>
    <row r="21" spans="1:10">
      <c r="A21" s="8" t="s">
        <v>61</v>
      </c>
      <c r="B21" s="5">
        <v>3031</v>
      </c>
      <c r="C21" s="5">
        <v>1500</v>
      </c>
      <c r="D21" s="5">
        <v>1232.6099999999999</v>
      </c>
      <c r="E21" s="5">
        <v>1000</v>
      </c>
      <c r="F21" s="5">
        <v>3000</v>
      </c>
      <c r="G21" s="5">
        <v>3500</v>
      </c>
      <c r="H21" s="80">
        <f t="shared" si="1"/>
        <v>-2500</v>
      </c>
      <c r="I21" s="12">
        <v>3000</v>
      </c>
      <c r="J21" s="8"/>
    </row>
    <row r="22" spans="1:10">
      <c r="A22" s="8" t="s">
        <v>62</v>
      </c>
      <c r="B22" s="5"/>
      <c r="C22" s="5">
        <v>200</v>
      </c>
      <c r="D22" s="5">
        <v>338</v>
      </c>
      <c r="E22" s="5">
        <v>500</v>
      </c>
      <c r="F22" s="5">
        <v>730</v>
      </c>
      <c r="G22" s="5">
        <v>800</v>
      </c>
      <c r="H22" s="80">
        <f t="shared" si="1"/>
        <v>-300</v>
      </c>
      <c r="I22" s="12">
        <v>1000</v>
      </c>
      <c r="J22" s="8"/>
    </row>
    <row r="23" spans="1:10">
      <c r="A23" s="8" t="s">
        <v>63</v>
      </c>
      <c r="B23" s="5"/>
      <c r="C23" s="5">
        <v>1000</v>
      </c>
      <c r="D23" s="5">
        <v>0</v>
      </c>
      <c r="E23" s="5">
        <v>1000</v>
      </c>
      <c r="F23" s="5">
        <v>1800</v>
      </c>
      <c r="G23" s="5">
        <v>2000</v>
      </c>
      <c r="H23" s="80">
        <f t="shared" si="1"/>
        <v>-1000</v>
      </c>
      <c r="I23" s="12">
        <v>3000</v>
      </c>
      <c r="J23" s="8"/>
    </row>
    <row r="24" spans="1:10">
      <c r="A24" s="8" t="s">
        <v>64</v>
      </c>
      <c r="B24" s="5">
        <v>8850</v>
      </c>
      <c r="C24" s="5">
        <v>10000</v>
      </c>
      <c r="D24" s="5">
        <v>8466</v>
      </c>
      <c r="E24" s="5">
        <v>9000</v>
      </c>
      <c r="F24" s="5">
        <v>4248</v>
      </c>
      <c r="G24" s="5">
        <v>9000</v>
      </c>
      <c r="H24" s="5">
        <f t="shared" si="1"/>
        <v>0</v>
      </c>
      <c r="I24" s="12">
        <v>9000</v>
      </c>
      <c r="J24" s="8"/>
    </row>
    <row r="25" spans="1:10">
      <c r="A25" s="8" t="s">
        <v>65</v>
      </c>
      <c r="B25" s="5"/>
      <c r="C25" s="5">
        <v>0</v>
      </c>
      <c r="D25" s="5">
        <v>142.5</v>
      </c>
      <c r="E25" s="5">
        <v>100</v>
      </c>
      <c r="F25" s="5">
        <v>404.7</v>
      </c>
      <c r="G25" s="5">
        <f>750+F25</f>
        <v>1154.7</v>
      </c>
      <c r="H25" s="80">
        <f t="shared" si="1"/>
        <v>-1054.7</v>
      </c>
      <c r="I25" s="12">
        <v>1500</v>
      </c>
      <c r="J25" s="8"/>
    </row>
    <row r="26" spans="1:10">
      <c r="A26" s="8" t="s">
        <v>66</v>
      </c>
      <c r="B26" s="5"/>
      <c r="C26" s="5">
        <v>3000</v>
      </c>
      <c r="D26" s="5">
        <v>2169.36</v>
      </c>
      <c r="E26" s="5">
        <v>2500</v>
      </c>
      <c r="F26" s="5">
        <v>2500</v>
      </c>
      <c r="G26" s="5">
        <v>4000</v>
      </c>
      <c r="H26" s="80">
        <f t="shared" si="1"/>
        <v>-1500</v>
      </c>
      <c r="I26" s="12">
        <v>3000</v>
      </c>
      <c r="J26" s="8" t="s">
        <v>67</v>
      </c>
    </row>
    <row r="27" spans="1:10">
      <c r="A27" s="8" t="s">
        <v>68</v>
      </c>
      <c r="B27" s="5"/>
      <c r="C27" s="5"/>
      <c r="D27" s="5">
        <v>1584</v>
      </c>
      <c r="E27" s="5">
        <v>1500</v>
      </c>
      <c r="F27" s="5">
        <v>1320</v>
      </c>
      <c r="G27" s="5">
        <v>1320</v>
      </c>
      <c r="H27" s="5">
        <f t="shared" si="1"/>
        <v>180</v>
      </c>
      <c r="I27" s="12">
        <v>1320</v>
      </c>
      <c r="J27" s="8"/>
    </row>
    <row r="28" spans="1:10">
      <c r="A28" s="8" t="s">
        <v>69</v>
      </c>
      <c r="B28" s="5">
        <v>0</v>
      </c>
      <c r="C28" s="5">
        <v>0</v>
      </c>
      <c r="D28" s="5">
        <v>0</v>
      </c>
      <c r="E28" s="5">
        <v>0</v>
      </c>
      <c r="F28" s="5">
        <v>1500</v>
      </c>
      <c r="G28" s="5">
        <v>2500</v>
      </c>
      <c r="H28" s="80">
        <f t="shared" si="1"/>
        <v>-2500</v>
      </c>
      <c r="I28" s="12">
        <v>3000</v>
      </c>
      <c r="J28" s="8" t="s">
        <v>70</v>
      </c>
    </row>
    <row r="29" spans="1:10">
      <c r="A29" s="8" t="s">
        <v>71</v>
      </c>
      <c r="B29" s="5"/>
      <c r="C29" s="5"/>
      <c r="D29" s="5"/>
      <c r="E29" s="5">
        <v>1500</v>
      </c>
      <c r="F29" s="5">
        <v>1050</v>
      </c>
      <c r="G29" s="5">
        <v>1750</v>
      </c>
      <c r="H29" s="80">
        <f t="shared" si="1"/>
        <v>-250</v>
      </c>
      <c r="I29" s="12">
        <v>2500</v>
      </c>
      <c r="J29" s="8" t="s">
        <v>70</v>
      </c>
    </row>
    <row r="30" spans="1:10">
      <c r="A30" s="8" t="s">
        <v>72</v>
      </c>
      <c r="B30" s="5"/>
      <c r="C30" s="5"/>
      <c r="D30" s="5">
        <v>1603</v>
      </c>
      <c r="E30" s="5">
        <v>2500</v>
      </c>
      <c r="F30" s="5">
        <v>1834.6</v>
      </c>
      <c r="G30" s="5">
        <v>3000</v>
      </c>
      <c r="H30" s="80">
        <f t="shared" si="1"/>
        <v>-500</v>
      </c>
      <c r="I30" s="12">
        <v>0</v>
      </c>
      <c r="J30" s="8" t="s">
        <v>73</v>
      </c>
    </row>
    <row r="31" spans="1:10">
      <c r="A31" s="9" t="s">
        <v>74</v>
      </c>
      <c r="B31" s="10">
        <f t="shared" ref="B31:I31" si="2">SUM(B13:B30)</f>
        <v>18840</v>
      </c>
      <c r="C31" s="10">
        <f t="shared" si="2"/>
        <v>19950</v>
      </c>
      <c r="D31" s="10">
        <f t="shared" si="2"/>
        <v>20296.61</v>
      </c>
      <c r="E31" s="10">
        <f t="shared" si="2"/>
        <v>33100</v>
      </c>
      <c r="F31" s="10">
        <f t="shared" si="2"/>
        <v>24102.449999999997</v>
      </c>
      <c r="G31" s="10">
        <f>SUM(G13:G30)</f>
        <v>35696.699999999997</v>
      </c>
      <c r="H31" s="81">
        <f>SUM(H13:H30)</f>
        <v>-3696.7</v>
      </c>
      <c r="I31" s="10">
        <f>SUM(I13:I30)</f>
        <v>82020</v>
      </c>
      <c r="J31" s="8"/>
    </row>
    <row r="32" spans="1:10">
      <c r="A32" s="7"/>
      <c r="B32" s="5"/>
      <c r="C32" s="5"/>
      <c r="D32" s="5"/>
      <c r="E32" s="5"/>
      <c r="F32" s="5"/>
      <c r="G32" s="5"/>
      <c r="H32" s="5"/>
      <c r="I32" s="12"/>
      <c r="J32" s="176"/>
    </row>
    <row r="33" spans="2:10">
      <c r="B33" s="5"/>
      <c r="C33" s="5"/>
      <c r="D33" s="5"/>
      <c r="E33" s="5"/>
      <c r="F33" s="5"/>
      <c r="G33" s="5">
        <v>11595</v>
      </c>
      <c r="H33" s="5"/>
      <c r="I33" s="177">
        <f>I10-I31</f>
        <v>-57020</v>
      </c>
      <c r="J33" s="29"/>
    </row>
    <row r="34" spans="2:10" ht="15" customHeight="1">
      <c r="B34" s="5"/>
      <c r="C34" s="5"/>
      <c r="D34" s="5"/>
      <c r="E34" s="5"/>
      <c r="F34" s="5"/>
      <c r="G34" s="5"/>
      <c r="H34" s="5"/>
      <c r="I34" s="12"/>
      <c r="J34" s="8"/>
    </row>
    <row r="35" spans="2:10" ht="15" customHeight="1">
      <c r="B35" s="5"/>
      <c r="C35" s="5"/>
      <c r="D35" s="5"/>
      <c r="E35" s="5"/>
      <c r="F35" s="5"/>
      <c r="G35" s="5"/>
      <c r="H35" s="5"/>
      <c r="I35" s="12"/>
      <c r="J35" s="8"/>
    </row>
    <row r="36" spans="2:10" ht="15" customHeight="1">
      <c r="B36" s="5"/>
      <c r="C36" s="5"/>
      <c r="D36" s="5"/>
      <c r="E36" s="5"/>
      <c r="F36" s="5"/>
      <c r="G36" s="5"/>
      <c r="H36" s="5"/>
      <c r="I36" s="12"/>
      <c r="J36" s="8"/>
    </row>
    <row r="37" spans="2:10" ht="15" customHeight="1">
      <c r="B37" s="5"/>
      <c r="C37" s="5"/>
      <c r="D37" s="5"/>
      <c r="E37" s="5"/>
      <c r="F37" s="5"/>
      <c r="G37" s="5"/>
      <c r="H37" s="5"/>
      <c r="I37" s="12"/>
      <c r="J37" s="8"/>
    </row>
    <row r="38" spans="2:10" ht="15" customHeight="1">
      <c r="B38" s="5"/>
      <c r="C38" s="5"/>
      <c r="D38" s="5"/>
      <c r="E38" s="5"/>
      <c r="F38" s="5"/>
      <c r="G38" s="5"/>
      <c r="H38" s="5"/>
      <c r="I38" s="12"/>
      <c r="J38" s="8"/>
    </row>
    <row r="39" spans="2:10" ht="15" customHeight="1">
      <c r="B39" s="5"/>
      <c r="C39" s="5"/>
      <c r="D39" s="5"/>
      <c r="E39" s="5"/>
      <c r="F39" s="5"/>
      <c r="G39" s="5"/>
      <c r="H39" s="5"/>
      <c r="I39" s="12"/>
      <c r="J39" s="8"/>
    </row>
    <row r="40" spans="2:10" ht="15" customHeight="1">
      <c r="B40" s="5"/>
      <c r="C40" s="5"/>
      <c r="D40" s="5"/>
      <c r="E40" s="5"/>
      <c r="F40" s="5"/>
      <c r="G40" s="5"/>
      <c r="H40" s="5"/>
      <c r="I40" s="12"/>
      <c r="J40" s="8"/>
    </row>
    <row r="41" spans="2:10" ht="15" customHeight="1">
      <c r="B41" s="5"/>
      <c r="C41" s="5"/>
      <c r="D41" s="5"/>
      <c r="E41" s="5"/>
      <c r="F41" s="5"/>
      <c r="G41" s="5"/>
      <c r="H41" s="5"/>
      <c r="I41" s="12"/>
      <c r="J41" s="8"/>
    </row>
    <row r="42" spans="2:10" ht="15" customHeight="1">
      <c r="B42" s="5"/>
      <c r="C42" s="5"/>
      <c r="D42" s="5"/>
      <c r="E42" s="5"/>
      <c r="F42" s="5"/>
      <c r="G42" s="5"/>
      <c r="H42" s="5"/>
      <c r="I42" s="12"/>
      <c r="J42" s="8"/>
    </row>
    <row r="43" spans="2:10" ht="15" customHeight="1">
      <c r="B43" s="5"/>
      <c r="C43" s="5"/>
      <c r="D43" s="5"/>
      <c r="E43" s="5"/>
      <c r="F43" s="5"/>
      <c r="G43" s="5"/>
      <c r="H43" s="5"/>
      <c r="I43" s="12"/>
      <c r="J43" s="8"/>
    </row>
    <row r="44" spans="2:10" ht="15" customHeight="1">
      <c r="B44" s="5"/>
      <c r="C44" s="5"/>
      <c r="D44" s="5"/>
      <c r="E44" s="5"/>
      <c r="F44" s="5"/>
      <c r="G44" s="5"/>
      <c r="H44" s="5"/>
      <c r="I44" s="12"/>
      <c r="J44" s="8"/>
    </row>
    <row r="45" spans="2:10" ht="15" customHeight="1">
      <c r="B45" s="5"/>
      <c r="C45" s="5"/>
      <c r="D45" s="5"/>
      <c r="E45" s="5"/>
      <c r="F45" s="5"/>
      <c r="G45" s="5"/>
      <c r="H45" s="5"/>
      <c r="I45" s="12"/>
      <c r="J45" s="8"/>
    </row>
    <row r="46" spans="2:10" ht="15" customHeight="1">
      <c r="B46" s="5"/>
      <c r="C46" s="5"/>
      <c r="D46" s="5"/>
      <c r="E46" s="5"/>
      <c r="F46" s="5"/>
      <c r="G46" s="5"/>
      <c r="H46" s="5"/>
      <c r="I46" s="12"/>
      <c r="J46" s="8"/>
    </row>
    <row r="47" spans="2:10" ht="15" customHeight="1">
      <c r="B47" s="5"/>
      <c r="C47" s="5"/>
      <c r="D47" s="5"/>
      <c r="E47" s="5"/>
      <c r="F47" s="5"/>
      <c r="G47" s="5"/>
      <c r="H47" s="5"/>
      <c r="I47" s="12"/>
      <c r="J47" s="8"/>
    </row>
    <row r="48" spans="2:10" ht="15" customHeight="1">
      <c r="B48" s="5"/>
      <c r="C48" s="5"/>
      <c r="D48" s="5"/>
      <c r="E48" s="5"/>
      <c r="F48" s="5"/>
      <c r="G48" s="5"/>
      <c r="H48" s="5"/>
      <c r="I48" s="12"/>
      <c r="J48" s="8"/>
    </row>
    <row r="49" spans="2:10" ht="15" customHeight="1">
      <c r="B49" s="5"/>
      <c r="C49" s="5"/>
      <c r="D49" s="5"/>
      <c r="E49" s="5"/>
      <c r="F49" s="5"/>
      <c r="G49" s="5"/>
      <c r="H49" s="5"/>
      <c r="I49" s="12"/>
      <c r="J49" s="8"/>
    </row>
    <row r="50" spans="2:10" ht="15" customHeight="1">
      <c r="B50" s="5"/>
      <c r="C50" s="5"/>
      <c r="D50" s="5"/>
      <c r="E50" s="5"/>
      <c r="F50" s="5"/>
      <c r="G50" s="5"/>
      <c r="H50" s="5"/>
      <c r="I50" s="12"/>
      <c r="J50" s="8"/>
    </row>
    <row r="51" spans="2:10" ht="15" customHeight="1">
      <c r="B51" s="5"/>
      <c r="C51" s="5"/>
      <c r="D51" s="5"/>
      <c r="E51" s="5"/>
      <c r="F51" s="5"/>
      <c r="G51" s="5"/>
      <c r="H51" s="5"/>
      <c r="I51" s="12"/>
      <c r="J51" s="8"/>
    </row>
    <row r="52" spans="2:10" ht="15" customHeight="1">
      <c r="B52" s="5"/>
      <c r="C52" s="5"/>
      <c r="D52" s="5"/>
      <c r="E52" s="5"/>
      <c r="F52" s="5"/>
      <c r="G52" s="5"/>
      <c r="H52" s="5"/>
      <c r="I52" s="12"/>
      <c r="J52" s="8"/>
    </row>
    <row r="53" spans="2:10" ht="15" customHeight="1">
      <c r="B53" s="5"/>
      <c r="C53" s="5"/>
      <c r="D53" s="5"/>
      <c r="E53" s="5"/>
      <c r="F53" s="5"/>
      <c r="G53" s="5"/>
      <c r="H53" s="5"/>
      <c r="I53" s="12"/>
      <c r="J53" s="8"/>
    </row>
    <row r="54" spans="2:10" ht="15" customHeight="1">
      <c r="B54" s="5"/>
      <c r="C54" s="5"/>
      <c r="D54" s="5"/>
      <c r="E54" s="5"/>
      <c r="F54" s="5"/>
      <c r="G54" s="5"/>
      <c r="H54" s="5"/>
      <c r="I54" s="12"/>
      <c r="J54" s="8"/>
    </row>
    <row r="55" spans="2:10" ht="15" customHeight="1">
      <c r="B55" s="5"/>
      <c r="C55" s="5"/>
      <c r="D55" s="5"/>
      <c r="E55" s="5"/>
      <c r="F55" s="5"/>
      <c r="G55" s="5"/>
      <c r="H55" s="5"/>
      <c r="I55" s="12"/>
      <c r="J55" s="8"/>
    </row>
    <row r="56" spans="2:10" ht="15" customHeight="1">
      <c r="B56" s="5"/>
      <c r="C56" s="5"/>
      <c r="D56" s="5"/>
      <c r="E56" s="5"/>
      <c r="F56" s="5"/>
      <c r="G56" s="5"/>
      <c r="H56" s="5"/>
      <c r="I56" s="12"/>
      <c r="J56" s="8"/>
    </row>
    <row r="57" spans="2:10" ht="15" customHeight="1">
      <c r="B57" s="5"/>
      <c r="C57" s="5"/>
      <c r="D57" s="5"/>
      <c r="E57" s="5"/>
      <c r="F57" s="5"/>
      <c r="G57" s="5"/>
      <c r="H57" s="5"/>
      <c r="I57" s="12"/>
      <c r="J57" s="8"/>
    </row>
    <row r="58" spans="2:10" ht="15" customHeight="1">
      <c r="B58" s="5"/>
      <c r="C58" s="5"/>
      <c r="D58" s="5"/>
      <c r="E58" s="5"/>
      <c r="F58" s="5"/>
      <c r="G58" s="5"/>
      <c r="H58" s="5"/>
      <c r="I58" s="12"/>
      <c r="J58" s="8"/>
    </row>
    <row r="59" spans="2:10" ht="15" customHeight="1">
      <c r="B59" s="5"/>
      <c r="C59" s="5"/>
      <c r="D59" s="5"/>
      <c r="E59" s="5"/>
      <c r="F59" s="5"/>
      <c r="G59" s="5"/>
      <c r="H59" s="5"/>
      <c r="I59" s="12"/>
      <c r="J59" s="8"/>
    </row>
    <row r="60" spans="2:10" ht="15" customHeight="1">
      <c r="B60" s="5"/>
      <c r="C60" s="5"/>
      <c r="D60" s="5"/>
      <c r="E60" s="5"/>
      <c r="F60" s="5"/>
      <c r="G60" s="5"/>
      <c r="H60" s="5"/>
      <c r="I60" s="12"/>
      <c r="J60" s="8"/>
    </row>
    <row r="61" spans="2:10" ht="15" customHeight="1">
      <c r="B61" s="5"/>
      <c r="C61" s="5"/>
      <c r="D61" s="5"/>
      <c r="E61" s="5"/>
      <c r="F61" s="5"/>
      <c r="G61" s="5"/>
      <c r="H61" s="5"/>
      <c r="I61" s="12"/>
      <c r="J61" s="8"/>
    </row>
    <row r="62" spans="2:10" ht="15" customHeight="1">
      <c r="B62" s="5"/>
      <c r="C62" s="5"/>
      <c r="D62" s="5"/>
      <c r="E62" s="5"/>
      <c r="F62" s="5"/>
      <c r="G62" s="5"/>
      <c r="H62" s="5"/>
      <c r="I62" s="12"/>
      <c r="J62" s="8"/>
    </row>
    <row r="63" spans="2:10" ht="15" customHeight="1">
      <c r="B63" s="5"/>
      <c r="C63" s="5"/>
      <c r="D63" s="5"/>
      <c r="E63" s="5"/>
      <c r="F63" s="5"/>
      <c r="G63" s="5"/>
      <c r="H63" s="5"/>
      <c r="I63" s="12"/>
      <c r="J63" s="8"/>
    </row>
    <row r="64" spans="2:10" ht="15" customHeight="1">
      <c r="B64" s="5"/>
      <c r="C64" s="5"/>
      <c r="D64" s="5"/>
      <c r="E64" s="5"/>
      <c r="F64" s="5"/>
      <c r="G64" s="5"/>
      <c r="H64" s="5"/>
      <c r="I64" s="12"/>
      <c r="J64" s="8"/>
    </row>
    <row r="65" spans="2:10" ht="15" customHeight="1">
      <c r="B65" s="5"/>
      <c r="C65" s="5"/>
      <c r="D65" s="5"/>
      <c r="E65" s="5"/>
      <c r="F65" s="5"/>
      <c r="G65" s="5"/>
      <c r="H65" s="5"/>
      <c r="I65" s="12"/>
      <c r="J65" s="8"/>
    </row>
    <row r="66" spans="2:10" ht="15" customHeight="1">
      <c r="B66" s="5"/>
      <c r="C66" s="5"/>
      <c r="D66" s="5"/>
      <c r="E66" s="5"/>
      <c r="F66" s="5"/>
      <c r="G66" s="5"/>
      <c r="H66" s="5"/>
      <c r="I66" s="12"/>
      <c r="J66" s="8"/>
    </row>
    <row r="67" spans="2:10" ht="15" customHeight="1">
      <c r="B67" s="5"/>
      <c r="C67" s="5"/>
      <c r="D67" s="5"/>
      <c r="E67" s="5"/>
      <c r="F67" s="5"/>
      <c r="G67" s="5"/>
      <c r="H67" s="5"/>
      <c r="I67" s="12"/>
      <c r="J67" s="8"/>
    </row>
    <row r="68" spans="2:10" ht="15" customHeight="1">
      <c r="B68" s="5"/>
      <c r="C68" s="5"/>
      <c r="D68" s="5"/>
      <c r="E68" s="5"/>
      <c r="F68" s="5"/>
      <c r="G68" s="5"/>
      <c r="H68" s="5"/>
      <c r="I68" s="12"/>
      <c r="J68" s="8"/>
    </row>
    <row r="69" spans="2:10" ht="15" customHeight="1">
      <c r="B69" s="5"/>
      <c r="C69" s="5"/>
      <c r="D69" s="5"/>
      <c r="E69" s="5"/>
      <c r="F69" s="5"/>
      <c r="G69" s="5"/>
      <c r="H69" s="5"/>
      <c r="I69" s="12"/>
      <c r="J69" s="8"/>
    </row>
    <row r="70" spans="2:10" ht="15" customHeight="1">
      <c r="B70" s="5"/>
      <c r="C70" s="5"/>
      <c r="D70" s="5"/>
      <c r="E70" s="5"/>
      <c r="F70" s="5"/>
      <c r="G70" s="5"/>
      <c r="H70" s="5"/>
      <c r="I70" s="12"/>
      <c r="J70" s="8"/>
    </row>
    <row r="71" spans="2:10" ht="15" customHeight="1">
      <c r="B71" s="5"/>
      <c r="C71" s="5"/>
      <c r="D71" s="5"/>
      <c r="E71" s="5"/>
      <c r="F71" s="5"/>
      <c r="G71" s="5"/>
      <c r="H71" s="5"/>
      <c r="I71" s="12"/>
      <c r="J71" s="8"/>
    </row>
    <row r="72" spans="2:10" ht="15" customHeight="1">
      <c r="B72" s="5"/>
      <c r="C72" s="5"/>
      <c r="D72" s="5"/>
      <c r="E72" s="5"/>
      <c r="F72" s="5"/>
      <c r="G72" s="5"/>
      <c r="H72" s="5"/>
      <c r="I72" s="12"/>
      <c r="J72" s="8"/>
    </row>
    <row r="73" spans="2:10" ht="15" customHeight="1">
      <c r="B73" s="5"/>
      <c r="C73" s="5"/>
      <c r="D73" s="5"/>
      <c r="E73" s="5"/>
      <c r="F73" s="5"/>
      <c r="G73" s="5"/>
      <c r="H73" s="5"/>
      <c r="I73" s="12"/>
      <c r="J73" s="8"/>
    </row>
    <row r="74" spans="2:10" ht="15" customHeight="1">
      <c r="B74" s="5"/>
      <c r="C74" s="5"/>
      <c r="D74" s="5"/>
      <c r="E74" s="5"/>
      <c r="F74" s="5"/>
      <c r="G74" s="5"/>
      <c r="H74" s="5"/>
      <c r="I74" s="12"/>
      <c r="J74" s="8"/>
    </row>
    <row r="75" spans="2:10" ht="15" customHeight="1">
      <c r="B75" s="5"/>
      <c r="C75" s="5"/>
      <c r="D75" s="5"/>
      <c r="E75" s="5"/>
      <c r="F75" s="5"/>
      <c r="G75" s="5"/>
      <c r="H75" s="5"/>
      <c r="I75" s="12"/>
      <c r="J75" s="8"/>
    </row>
    <row r="76" spans="2:10" ht="15" customHeight="1">
      <c r="B76" s="5"/>
      <c r="C76" s="5"/>
      <c r="D76" s="5"/>
      <c r="E76" s="5"/>
      <c r="F76" s="5"/>
      <c r="G76" s="5"/>
      <c r="H76" s="5"/>
      <c r="I76" s="12"/>
      <c r="J76" s="8"/>
    </row>
    <row r="77" spans="2:10" ht="15" customHeight="1">
      <c r="B77" s="5"/>
      <c r="C77" s="5"/>
      <c r="D77" s="5"/>
      <c r="E77" s="5"/>
      <c r="F77" s="5"/>
      <c r="G77" s="5"/>
      <c r="H77" s="5"/>
      <c r="I77" s="12"/>
      <c r="J77" s="8"/>
    </row>
    <row r="78" spans="2:10" ht="15" customHeight="1">
      <c r="B78" s="5"/>
      <c r="C78" s="5"/>
      <c r="D78" s="5"/>
      <c r="E78" s="5"/>
      <c r="F78" s="5"/>
      <c r="G78" s="5"/>
      <c r="H78" s="5"/>
      <c r="I78" s="12"/>
      <c r="J78" s="8"/>
    </row>
    <row r="79" spans="2:10" ht="15" customHeight="1">
      <c r="B79" s="5"/>
      <c r="C79" s="5"/>
      <c r="D79" s="5"/>
      <c r="E79" s="5"/>
      <c r="F79" s="5"/>
      <c r="G79" s="5"/>
      <c r="H79" s="5"/>
      <c r="I79" s="12"/>
      <c r="J79" s="8"/>
    </row>
    <row r="80" spans="2:10" ht="15" customHeight="1">
      <c r="B80" s="5"/>
      <c r="C80" s="5"/>
      <c r="D80" s="5"/>
      <c r="E80" s="5"/>
      <c r="F80" s="5"/>
      <c r="G80" s="5"/>
      <c r="H80" s="5"/>
      <c r="I80" s="12"/>
      <c r="J80" s="8"/>
    </row>
  </sheetData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2:J45"/>
  <sheetViews>
    <sheetView topLeftCell="A33" workbookViewId="0">
      <selection activeCell="J35" sqref="J35"/>
    </sheetView>
  </sheetViews>
  <sheetFormatPr defaultColWidth="9.140625" defaultRowHeight="15"/>
  <cols>
    <col min="1" max="1" width="36" style="32" bestFit="1" customWidth="1"/>
    <col min="2" max="2" width="17.7109375" style="33" customWidth="1"/>
    <col min="3" max="3" width="18.85546875" style="33" customWidth="1"/>
    <col min="4" max="4" width="19.7109375" style="33" customWidth="1"/>
    <col min="5" max="5" width="19.5703125" style="33" customWidth="1"/>
    <col min="6" max="6" width="20.28515625" style="32" bestFit="1" customWidth="1"/>
    <col min="7" max="7" width="13.42578125" style="32" bestFit="1" customWidth="1"/>
    <col min="8" max="8" width="13.42578125" style="32" customWidth="1"/>
    <col min="9" max="9" width="16.7109375" style="32" customWidth="1"/>
    <col min="10" max="10" width="29.28515625" style="32" bestFit="1" customWidth="1"/>
    <col min="11" max="16384" width="9.140625" style="32"/>
  </cols>
  <sheetData>
    <row r="2" spans="1:10" ht="15.6">
      <c r="A2"/>
      <c r="B2" s="4"/>
      <c r="C2" s="14"/>
      <c r="D2" s="30" t="s">
        <v>0</v>
      </c>
      <c r="E2" s="14"/>
      <c r="F2"/>
      <c r="G2"/>
      <c r="H2"/>
      <c r="I2"/>
      <c r="J2"/>
    </row>
    <row r="3" spans="1:10" ht="15.6">
      <c r="A3"/>
      <c r="B3" s="4"/>
      <c r="C3" s="30"/>
      <c r="D3" s="30" t="s">
        <v>75</v>
      </c>
      <c r="E3" s="30"/>
      <c r="F3"/>
      <c r="G3"/>
      <c r="H3"/>
      <c r="I3"/>
      <c r="J3"/>
    </row>
    <row r="4" spans="1:10" ht="15.6">
      <c r="A4"/>
      <c r="B4" s="4"/>
      <c r="C4" s="4"/>
      <c r="D4" s="4"/>
      <c r="E4" s="4"/>
      <c r="F4"/>
      <c r="G4"/>
      <c r="H4"/>
      <c r="I4"/>
      <c r="J4"/>
    </row>
    <row r="5" spans="1:10" ht="15.6">
      <c r="A5" s="34" t="s">
        <v>75</v>
      </c>
      <c r="B5" s="179" t="s">
        <v>76</v>
      </c>
      <c r="C5" s="179" t="s">
        <v>3</v>
      </c>
      <c r="D5" s="179" t="s">
        <v>4</v>
      </c>
      <c r="E5" s="179" t="s">
        <v>5</v>
      </c>
      <c r="F5" s="180" t="s">
        <v>6</v>
      </c>
      <c r="G5" s="38" t="s">
        <v>7</v>
      </c>
      <c r="H5" s="38" t="s">
        <v>8</v>
      </c>
      <c r="I5" s="179" t="s">
        <v>77</v>
      </c>
      <c r="J5" s="179" t="s">
        <v>10</v>
      </c>
    </row>
    <row r="6" spans="1:10" ht="15.6">
      <c r="A6" s="40" t="s">
        <v>11</v>
      </c>
      <c r="B6" s="41"/>
      <c r="C6" s="41"/>
      <c r="D6" s="41"/>
      <c r="E6" s="41"/>
      <c r="F6" s="42"/>
      <c r="G6" s="42"/>
      <c r="H6" s="42"/>
      <c r="I6" s="42"/>
      <c r="J6" s="42"/>
    </row>
    <row r="7" spans="1:10" ht="15.6">
      <c r="A7" s="37" t="s">
        <v>78</v>
      </c>
      <c r="B7" s="37">
        <v>5243</v>
      </c>
      <c r="C7" s="37">
        <v>15000</v>
      </c>
      <c r="D7" s="37">
        <v>4848</v>
      </c>
      <c r="E7" s="37">
        <v>11500</v>
      </c>
      <c r="F7" s="37">
        <v>10000</v>
      </c>
      <c r="G7" s="37">
        <v>12500</v>
      </c>
      <c r="H7" s="37">
        <f t="shared" ref="H7:H13" si="0">E7-G7</f>
        <v>-1000</v>
      </c>
      <c r="I7" s="37">
        <v>15000</v>
      </c>
      <c r="J7" s="37"/>
    </row>
    <row r="8" spans="1:10" ht="15.6">
      <c r="A8" s="37" t="s">
        <v>79</v>
      </c>
      <c r="B8" s="37">
        <v>6670</v>
      </c>
      <c r="C8" s="37">
        <v>5600</v>
      </c>
      <c r="D8" s="37">
        <v>9857</v>
      </c>
      <c r="E8" s="37">
        <v>18000</v>
      </c>
      <c r="F8" s="37">
        <v>12000</v>
      </c>
      <c r="G8" s="37">
        <v>12500</v>
      </c>
      <c r="H8" s="37">
        <f t="shared" si="0"/>
        <v>5500</v>
      </c>
      <c r="I8" s="37">
        <v>14000</v>
      </c>
      <c r="J8" s="37"/>
    </row>
    <row r="9" spans="1:10" ht="15.6">
      <c r="A9" s="37" t="s">
        <v>80</v>
      </c>
      <c r="B9" s="37">
        <v>194</v>
      </c>
      <c r="C9" s="37"/>
      <c r="D9" s="37">
        <v>400</v>
      </c>
      <c r="E9" s="37">
        <v>1000</v>
      </c>
      <c r="F9" s="37">
        <v>410</v>
      </c>
      <c r="G9" s="37">
        <v>610</v>
      </c>
      <c r="H9" s="37">
        <f t="shared" si="0"/>
        <v>390</v>
      </c>
      <c r="I9" s="37">
        <v>1000</v>
      </c>
      <c r="J9" s="37"/>
    </row>
    <row r="10" spans="1:10" ht="15.6">
      <c r="A10" s="37" t="s">
        <v>81</v>
      </c>
      <c r="B10" s="37">
        <v>12</v>
      </c>
      <c r="C10" s="37">
        <v>0</v>
      </c>
      <c r="D10" s="37">
        <v>15</v>
      </c>
      <c r="E10" s="37">
        <v>90</v>
      </c>
      <c r="F10" s="37">
        <v>0</v>
      </c>
      <c r="G10" s="37">
        <v>0</v>
      </c>
      <c r="H10" s="37">
        <f t="shared" si="0"/>
        <v>90</v>
      </c>
      <c r="I10" s="37">
        <v>45</v>
      </c>
      <c r="J10" s="37"/>
    </row>
    <row r="11" spans="1:10" ht="15.6">
      <c r="A11" s="37" t="s">
        <v>82</v>
      </c>
      <c r="B11" s="37">
        <v>0</v>
      </c>
      <c r="C11" s="37">
        <v>500</v>
      </c>
      <c r="D11" s="37">
        <v>0</v>
      </c>
      <c r="E11" s="37">
        <v>1000</v>
      </c>
      <c r="F11" s="37">
        <v>0</v>
      </c>
      <c r="G11" s="37">
        <v>0</v>
      </c>
      <c r="H11" s="37">
        <f t="shared" si="0"/>
        <v>1000</v>
      </c>
      <c r="I11" s="37">
        <v>1500</v>
      </c>
      <c r="J11" s="37"/>
    </row>
    <row r="12" spans="1:10" ht="15.6">
      <c r="A12" s="37" t="s">
        <v>83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30000</v>
      </c>
      <c r="J12" s="37"/>
    </row>
    <row r="13" spans="1:10" ht="15.6">
      <c r="A13" s="37" t="s">
        <v>84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f t="shared" si="0"/>
        <v>0</v>
      </c>
      <c r="I13" s="37">
        <v>13300</v>
      </c>
      <c r="J13" s="37"/>
    </row>
    <row r="14" spans="1:10" ht="15.6">
      <c r="A14" s="37" t="s">
        <v>85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17500</v>
      </c>
      <c r="J14" s="37"/>
    </row>
    <row r="15" spans="1:10" ht="15.6">
      <c r="A15" s="34" t="s">
        <v>14</v>
      </c>
      <c r="B15" s="39">
        <f>SUM(B7:B10)</f>
        <v>12119</v>
      </c>
      <c r="C15" s="39">
        <f t="shared" ref="C15:I15" si="1">SUM(C7:C14)</f>
        <v>21100</v>
      </c>
      <c r="D15" s="39">
        <f t="shared" si="1"/>
        <v>15120</v>
      </c>
      <c r="E15" s="39">
        <f t="shared" si="1"/>
        <v>31590</v>
      </c>
      <c r="F15" s="39">
        <f t="shared" si="1"/>
        <v>22410</v>
      </c>
      <c r="G15" s="39">
        <f t="shared" si="1"/>
        <v>25610</v>
      </c>
      <c r="H15" s="39">
        <f t="shared" si="1"/>
        <v>5980</v>
      </c>
      <c r="I15" s="39">
        <f>SUM(I7:I14)</f>
        <v>92345</v>
      </c>
      <c r="J15" s="39"/>
    </row>
    <row r="16" spans="1:10" ht="15.6">
      <c r="A16" s="63"/>
      <c r="B16" s="64"/>
      <c r="C16" s="64"/>
      <c r="D16" s="64"/>
      <c r="E16" s="64"/>
      <c r="F16" s="65"/>
      <c r="G16" s="63"/>
      <c r="H16" s="63"/>
      <c r="I16" s="63"/>
      <c r="J16" s="63"/>
    </row>
    <row r="17" spans="1:10">
      <c r="A17" s="43" t="s">
        <v>15</v>
      </c>
      <c r="B17" s="38" t="s">
        <v>76</v>
      </c>
      <c r="C17" s="38" t="s">
        <v>3</v>
      </c>
      <c r="D17" s="38" t="s">
        <v>4</v>
      </c>
      <c r="E17" s="38" t="s">
        <v>5</v>
      </c>
      <c r="F17" s="38" t="s">
        <v>86</v>
      </c>
      <c r="G17" s="38" t="s">
        <v>7</v>
      </c>
      <c r="H17" s="38" t="s">
        <v>8</v>
      </c>
      <c r="I17" s="38" t="s">
        <v>77</v>
      </c>
      <c r="J17" s="38" t="s">
        <v>10</v>
      </c>
    </row>
    <row r="18" spans="1:10" ht="15.6">
      <c r="A18" s="8" t="s">
        <v>78</v>
      </c>
      <c r="B18" s="44">
        <v>526</v>
      </c>
      <c r="C18" s="44">
        <v>0</v>
      </c>
      <c r="D18" s="44">
        <v>120</v>
      </c>
      <c r="E18" s="37">
        <v>200</v>
      </c>
      <c r="F18" s="37">
        <v>520</v>
      </c>
      <c r="G18" s="37">
        <v>600</v>
      </c>
      <c r="H18" s="75">
        <f>E18-G18</f>
        <v>-400</v>
      </c>
      <c r="I18" s="37">
        <v>600</v>
      </c>
      <c r="J18" s="62"/>
    </row>
    <row r="19" spans="1:10" ht="15.6">
      <c r="A19" s="8" t="s">
        <v>79</v>
      </c>
      <c r="B19" s="44">
        <v>0</v>
      </c>
      <c r="C19" s="44">
        <v>0</v>
      </c>
      <c r="D19" s="44">
        <v>0</v>
      </c>
      <c r="E19" s="37">
        <v>0</v>
      </c>
      <c r="F19" s="37">
        <v>0</v>
      </c>
      <c r="G19" s="37">
        <v>0</v>
      </c>
      <c r="H19" s="37">
        <v>0</v>
      </c>
      <c r="I19" s="37">
        <v>500</v>
      </c>
      <c r="J19" s="62"/>
    </row>
    <row r="20" spans="1:10" ht="15.6">
      <c r="A20" s="8" t="s">
        <v>80</v>
      </c>
      <c r="B20" s="44">
        <v>0</v>
      </c>
      <c r="C20" s="44">
        <v>0</v>
      </c>
      <c r="D20" s="44">
        <v>0</v>
      </c>
      <c r="E20" s="37">
        <v>0</v>
      </c>
      <c r="F20" s="37">
        <v>0</v>
      </c>
      <c r="G20" s="37">
        <v>0</v>
      </c>
      <c r="H20" s="37">
        <v>0</v>
      </c>
      <c r="I20" s="37">
        <v>500</v>
      </c>
      <c r="J20" s="62"/>
    </row>
    <row r="21" spans="1:10" ht="15.6">
      <c r="A21" s="8" t="s">
        <v>81</v>
      </c>
      <c r="B21" s="44">
        <v>0</v>
      </c>
      <c r="C21" s="44">
        <v>0</v>
      </c>
      <c r="D21" s="44">
        <v>166.91</v>
      </c>
      <c r="E21" s="37">
        <v>200</v>
      </c>
      <c r="F21" s="37">
        <v>0</v>
      </c>
      <c r="G21" s="37">
        <v>0</v>
      </c>
      <c r="H21" s="37">
        <f>E21-G21</f>
        <v>200</v>
      </c>
      <c r="I21" s="37">
        <v>200</v>
      </c>
      <c r="J21" s="37"/>
    </row>
    <row r="22" spans="1:10" ht="15.6">
      <c r="A22" s="8" t="s">
        <v>82</v>
      </c>
      <c r="B22" s="44">
        <v>0</v>
      </c>
      <c r="C22" s="44">
        <v>0</v>
      </c>
      <c r="D22" s="44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1500</v>
      </c>
      <c r="J22" s="37"/>
    </row>
    <row r="23" spans="1:10" ht="15.6">
      <c r="A23" s="8" t="s">
        <v>20</v>
      </c>
      <c r="B23" s="37">
        <v>0</v>
      </c>
      <c r="C23" s="37">
        <v>100</v>
      </c>
      <c r="D23" s="37">
        <v>120</v>
      </c>
      <c r="E23" s="37">
        <v>200</v>
      </c>
      <c r="F23" s="37">
        <v>297</v>
      </c>
      <c r="G23" s="37">
        <v>300</v>
      </c>
      <c r="H23" s="75">
        <f>E23-G23</f>
        <v>-100</v>
      </c>
      <c r="I23" s="37">
        <v>3000</v>
      </c>
      <c r="J23" s="37"/>
    </row>
    <row r="24" spans="1:10" ht="15.6">
      <c r="A24" s="8" t="s">
        <v>87</v>
      </c>
      <c r="B24" s="37">
        <v>16317</v>
      </c>
      <c r="C24" s="37">
        <v>17500</v>
      </c>
      <c r="D24" s="37">
        <v>13079.5</v>
      </c>
      <c r="E24" s="37">
        <v>17500</v>
      </c>
      <c r="F24" s="37">
        <v>13653.84</v>
      </c>
      <c r="G24" s="37">
        <v>17067.84</v>
      </c>
      <c r="H24" s="37">
        <f>E24-G24</f>
        <v>432.15999999999985</v>
      </c>
      <c r="I24" s="37">
        <v>18000</v>
      </c>
      <c r="J24" s="37"/>
    </row>
    <row r="25" spans="1:10" ht="15.6">
      <c r="A25" s="8" t="s">
        <v>88</v>
      </c>
      <c r="B25" s="37">
        <v>3813</v>
      </c>
      <c r="C25" s="37">
        <v>2000</v>
      </c>
      <c r="D25" s="37">
        <v>1561</v>
      </c>
      <c r="E25" s="37">
        <v>3000</v>
      </c>
      <c r="F25" s="37">
        <v>1024</v>
      </c>
      <c r="G25" s="37">
        <v>1050</v>
      </c>
      <c r="H25" s="75">
        <v>-2000</v>
      </c>
      <c r="I25" s="37">
        <v>5000</v>
      </c>
      <c r="J25" s="37"/>
    </row>
    <row r="26" spans="1:10" ht="15.6">
      <c r="A26" s="8" t="s">
        <v>89</v>
      </c>
      <c r="B26" s="37">
        <v>941</v>
      </c>
      <c r="C26" s="37">
        <v>500</v>
      </c>
      <c r="D26" s="37">
        <v>110</v>
      </c>
      <c r="E26" s="37">
        <v>750</v>
      </c>
      <c r="F26" s="37">
        <v>544</v>
      </c>
      <c r="G26" s="37">
        <v>600</v>
      </c>
      <c r="H26" s="37">
        <f>E26-G26</f>
        <v>150</v>
      </c>
      <c r="I26" s="37">
        <v>2000</v>
      </c>
      <c r="J26" s="37"/>
    </row>
    <row r="27" spans="1:10" ht="15.6">
      <c r="A27" s="8" t="s">
        <v>90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13300</v>
      </c>
      <c r="J27" s="37" t="s">
        <v>91</v>
      </c>
    </row>
    <row r="28" spans="1:10" ht="15.6">
      <c r="A28" s="8" t="s">
        <v>92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4200</v>
      </c>
      <c r="J28" s="37"/>
    </row>
    <row r="29" spans="1:10" ht="15.6">
      <c r="A29" s="8" t="s">
        <v>93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30000</v>
      </c>
      <c r="J29" s="37" t="s">
        <v>91</v>
      </c>
    </row>
    <row r="30" spans="1:10" ht="15.6">
      <c r="A30" s="8" t="s">
        <v>94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2500</v>
      </c>
      <c r="J30" s="37"/>
    </row>
    <row r="31" spans="1:10" ht="15.6">
      <c r="A31" s="8" t="s">
        <v>95</v>
      </c>
      <c r="B31" s="37">
        <v>4739</v>
      </c>
      <c r="C31" s="37">
        <v>7500</v>
      </c>
      <c r="D31" s="37">
        <v>2194</v>
      </c>
      <c r="E31" s="37">
        <v>10000</v>
      </c>
      <c r="F31" s="37">
        <v>2604.79</v>
      </c>
      <c r="G31" s="37">
        <v>4700</v>
      </c>
      <c r="H31" s="37">
        <f t="shared" ref="H31:H41" si="2">E31-G31</f>
        <v>5300</v>
      </c>
      <c r="I31" s="37">
        <v>8000</v>
      </c>
      <c r="J31" s="37"/>
    </row>
    <row r="32" spans="1:10" ht="15.6">
      <c r="A32" s="8" t="s">
        <v>96</v>
      </c>
      <c r="B32" s="37">
        <v>290</v>
      </c>
      <c r="C32" s="37">
        <v>400</v>
      </c>
      <c r="D32" s="37">
        <v>1590</v>
      </c>
      <c r="E32" s="37">
        <v>1500</v>
      </c>
      <c r="F32" s="37">
        <v>3610</v>
      </c>
      <c r="G32" s="37">
        <v>3610</v>
      </c>
      <c r="H32" s="75">
        <f t="shared" si="2"/>
        <v>-2110</v>
      </c>
      <c r="I32" s="37">
        <v>500</v>
      </c>
      <c r="J32" s="37"/>
    </row>
    <row r="33" spans="1:10" ht="15.6">
      <c r="A33" s="8" t="s">
        <v>97</v>
      </c>
      <c r="B33" s="37">
        <v>170</v>
      </c>
      <c r="C33" s="37">
        <v>250</v>
      </c>
      <c r="D33" s="37">
        <v>127</v>
      </c>
      <c r="E33" s="37">
        <v>200</v>
      </c>
      <c r="F33" s="37">
        <v>118</v>
      </c>
      <c r="G33" s="37">
        <v>283</v>
      </c>
      <c r="H33" s="75">
        <f t="shared" si="2"/>
        <v>-83</v>
      </c>
      <c r="I33" s="37">
        <v>350</v>
      </c>
      <c r="J33" s="37"/>
    </row>
    <row r="34" spans="1:10" ht="15.6">
      <c r="A34" s="8" t="s">
        <v>98</v>
      </c>
      <c r="B34" s="37">
        <v>2834</v>
      </c>
      <c r="C34" s="37">
        <v>1000</v>
      </c>
      <c r="D34" s="37">
        <v>0</v>
      </c>
      <c r="E34" s="37">
        <v>500</v>
      </c>
      <c r="F34" s="37">
        <v>420</v>
      </c>
      <c r="G34" s="37">
        <v>420</v>
      </c>
      <c r="H34" s="37">
        <f t="shared" si="2"/>
        <v>80</v>
      </c>
      <c r="I34" s="37">
        <v>500</v>
      </c>
      <c r="J34" s="37"/>
    </row>
    <row r="35" spans="1:10" ht="15.6">
      <c r="A35" s="8" t="s">
        <v>99</v>
      </c>
      <c r="B35" s="37">
        <v>14446</v>
      </c>
      <c r="C35" s="37">
        <v>0</v>
      </c>
      <c r="D35" s="37">
        <v>13650</v>
      </c>
      <c r="E35" s="37">
        <v>2000</v>
      </c>
      <c r="F35" s="37">
        <v>0</v>
      </c>
      <c r="G35" s="37">
        <v>0</v>
      </c>
      <c r="H35" s="37">
        <f t="shared" si="2"/>
        <v>2000</v>
      </c>
      <c r="I35" s="37">
        <v>22000</v>
      </c>
      <c r="J35" s="37" t="s">
        <v>91</v>
      </c>
    </row>
    <row r="36" spans="1:10" ht="15.6">
      <c r="A36" s="8" t="s">
        <v>100</v>
      </c>
      <c r="B36" s="37">
        <v>737</v>
      </c>
      <c r="C36" s="37">
        <v>0</v>
      </c>
      <c r="D36" s="37">
        <v>1003</v>
      </c>
      <c r="E36" s="37">
        <v>1500</v>
      </c>
      <c r="F36" s="37">
        <v>1110</v>
      </c>
      <c r="G36" s="37">
        <v>1500</v>
      </c>
      <c r="H36" s="37">
        <f t="shared" si="2"/>
        <v>0</v>
      </c>
      <c r="I36" s="37">
        <v>1500</v>
      </c>
      <c r="J36" s="37"/>
    </row>
    <row r="37" spans="1:10" ht="15.6">
      <c r="A37" s="8" t="s">
        <v>101</v>
      </c>
      <c r="B37" s="37">
        <v>9942</v>
      </c>
      <c r="C37" s="37">
        <v>1000</v>
      </c>
      <c r="D37" s="37">
        <v>60</v>
      </c>
      <c r="E37" s="37">
        <v>500</v>
      </c>
      <c r="F37" s="37">
        <v>4225</v>
      </c>
      <c r="G37" s="37">
        <v>4225</v>
      </c>
      <c r="H37" s="75">
        <f t="shared" si="2"/>
        <v>-3725</v>
      </c>
      <c r="I37" s="37">
        <v>700</v>
      </c>
      <c r="J37" s="37" t="s">
        <v>102</v>
      </c>
    </row>
    <row r="38" spans="1:10" ht="15.6">
      <c r="A38" s="8" t="s">
        <v>103</v>
      </c>
      <c r="B38" s="37">
        <v>1055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f t="shared" si="2"/>
        <v>0</v>
      </c>
      <c r="I38" s="37">
        <v>1100</v>
      </c>
      <c r="J38" s="37"/>
    </row>
    <row r="39" spans="1:10" ht="15.6">
      <c r="A39" s="8" t="s">
        <v>104</v>
      </c>
      <c r="B39" s="37">
        <v>0</v>
      </c>
      <c r="C39" s="37">
        <v>1200</v>
      </c>
      <c r="D39" s="37">
        <v>0</v>
      </c>
      <c r="E39" s="37">
        <v>500</v>
      </c>
      <c r="F39" s="37">
        <v>260</v>
      </c>
      <c r="G39" s="37">
        <v>380</v>
      </c>
      <c r="H39" s="37">
        <f t="shared" si="2"/>
        <v>120</v>
      </c>
      <c r="I39" s="37">
        <v>500</v>
      </c>
      <c r="J39" s="37"/>
    </row>
    <row r="40" spans="1:10" ht="15.6">
      <c r="A40" s="8" t="s">
        <v>105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2500</v>
      </c>
      <c r="J40" s="37"/>
    </row>
    <row r="41" spans="1:10" ht="15.6">
      <c r="A41" s="8" t="s">
        <v>106</v>
      </c>
      <c r="B41" s="37">
        <v>0</v>
      </c>
      <c r="C41" s="37">
        <v>500</v>
      </c>
      <c r="D41" s="37">
        <v>644</v>
      </c>
      <c r="E41" s="37">
        <v>100</v>
      </c>
      <c r="F41" s="37">
        <v>30</v>
      </c>
      <c r="G41" s="37">
        <v>30</v>
      </c>
      <c r="H41" s="37">
        <f t="shared" si="2"/>
        <v>70</v>
      </c>
      <c r="I41" s="37">
        <v>200</v>
      </c>
      <c r="J41" s="37"/>
    </row>
    <row r="42" spans="1:10" ht="15.6">
      <c r="A42" s="34" t="s">
        <v>45</v>
      </c>
      <c r="B42" s="39">
        <f>SUM(B23:B39)</f>
        <v>55284</v>
      </c>
      <c r="C42" s="39">
        <f>SUM(C23:C41)</f>
        <v>31950</v>
      </c>
      <c r="D42" s="39">
        <f>SUM(D21:D41)</f>
        <v>34305.410000000003</v>
      </c>
      <c r="E42" s="35">
        <f>SUM(E18:E41)</f>
        <v>38650</v>
      </c>
      <c r="F42" s="35">
        <f>SUM(F21:F41)</f>
        <v>27896.63</v>
      </c>
      <c r="G42" s="35">
        <f>SUM(G18:G41)</f>
        <v>34765.839999999997</v>
      </c>
      <c r="H42" s="89">
        <f>SUM(H18:H41)</f>
        <v>-65.840000000000146</v>
      </c>
      <c r="I42" s="35">
        <f>SUM(I18:I41)</f>
        <v>119150</v>
      </c>
      <c r="J42" s="61"/>
    </row>
    <row r="43" spans="1:10" ht="15.6">
      <c r="A43"/>
      <c r="B43" s="4"/>
      <c r="C43" s="4"/>
      <c r="D43" s="4"/>
      <c r="E43" s="4"/>
      <c r="F43"/>
      <c r="G43" s="95">
        <f>G42-F42</f>
        <v>6869.2099999999955</v>
      </c>
      <c r="H43"/>
      <c r="I43"/>
      <c r="J43"/>
    </row>
    <row r="44" spans="1:10" ht="15.6">
      <c r="A44"/>
      <c r="B44" s="4"/>
      <c r="C44" s="4"/>
      <c r="D44" s="4"/>
      <c r="E44" s="4"/>
      <c r="F44"/>
      <c r="G44" s="67"/>
      <c r="H44" s="67"/>
      <c r="I44" s="178">
        <f>I15-I42</f>
        <v>-26805</v>
      </c>
      <c r="J44"/>
    </row>
    <row r="45" spans="1:10" ht="15.6">
      <c r="A45"/>
      <c r="B45" s="4"/>
      <c r="C45" s="4"/>
      <c r="D45" s="4"/>
      <c r="E45" s="4"/>
      <c r="F45"/>
      <c r="G45"/>
      <c r="H45"/>
      <c r="I45"/>
      <c r="J4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2:J13"/>
  <sheetViews>
    <sheetView topLeftCell="B1" workbookViewId="0">
      <selection activeCell="I16" sqref="I16"/>
    </sheetView>
  </sheetViews>
  <sheetFormatPr defaultRowHeight="15" customHeight="1"/>
  <cols>
    <col min="1" max="1" width="58.28515625" bestFit="1" customWidth="1"/>
    <col min="2" max="2" width="1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22.7109375" style="4" bestFit="1" customWidth="1"/>
    <col min="7" max="8" width="19.5703125" style="4" customWidth="1"/>
    <col min="9" max="9" width="28.28515625" style="4" bestFit="1" customWidth="1"/>
    <col min="10" max="10" width="26.7109375" bestFit="1" customWidth="1"/>
  </cols>
  <sheetData>
    <row r="2" spans="1:10" ht="15.6">
      <c r="C2" s="54"/>
      <c r="D2" s="55" t="s">
        <v>0</v>
      </c>
      <c r="E2" s="54"/>
      <c r="F2" s="54"/>
    </row>
    <row r="3" spans="1:10" ht="15.6">
      <c r="C3" s="54"/>
      <c r="D3" s="55" t="s">
        <v>107</v>
      </c>
      <c r="E3" s="54"/>
      <c r="F3" s="54"/>
    </row>
    <row r="4" spans="1:10" ht="14.45">
      <c r="A4" s="171" t="s">
        <v>108</v>
      </c>
      <c r="B4" s="102"/>
      <c r="C4" s="102"/>
      <c r="D4" s="102"/>
      <c r="E4" s="102"/>
      <c r="F4" s="102"/>
      <c r="G4" s="102"/>
      <c r="H4" s="102"/>
      <c r="I4" s="102"/>
      <c r="J4" s="103"/>
    </row>
    <row r="5" spans="1:10" ht="15" customHeight="1">
      <c r="A5" s="172"/>
      <c r="B5" s="166" t="s">
        <v>2</v>
      </c>
      <c r="C5" s="104" t="s">
        <v>3</v>
      </c>
      <c r="D5" s="104" t="s">
        <v>4</v>
      </c>
      <c r="E5" s="104" t="s">
        <v>5</v>
      </c>
      <c r="F5" s="104" t="s">
        <v>6</v>
      </c>
      <c r="G5" s="104" t="s">
        <v>7</v>
      </c>
      <c r="H5" s="105" t="s">
        <v>8</v>
      </c>
      <c r="I5" s="105" t="s">
        <v>109</v>
      </c>
      <c r="J5" s="105" t="s">
        <v>10</v>
      </c>
    </row>
    <row r="6" spans="1:10" ht="15" customHeight="1">
      <c r="A6" s="8"/>
      <c r="B6" s="167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8"/>
    </row>
    <row r="7" spans="1:10" ht="15" customHeight="1">
      <c r="A7" s="60" t="s">
        <v>110</v>
      </c>
      <c r="B7" s="168" t="e">
        <f>SUM(#REF!)</f>
        <v>#REF!</v>
      </c>
      <c r="C7" s="164" t="e">
        <f>SUM(#REF!)</f>
        <v>#REF!</v>
      </c>
      <c r="D7" s="164">
        <v>0</v>
      </c>
      <c r="E7" s="164">
        <v>0</v>
      </c>
      <c r="F7" s="164">
        <v>0</v>
      </c>
      <c r="G7" s="164">
        <v>0</v>
      </c>
      <c r="H7" s="164">
        <v>0</v>
      </c>
      <c r="I7" s="164">
        <v>0</v>
      </c>
      <c r="J7" s="165"/>
    </row>
    <row r="8" spans="1:10" ht="15" customHeight="1">
      <c r="A8" s="172" t="s">
        <v>111</v>
      </c>
      <c r="B8" s="98"/>
      <c r="C8" s="96"/>
      <c r="D8" s="96"/>
      <c r="E8" s="96"/>
      <c r="F8" s="96"/>
      <c r="G8" s="96"/>
      <c r="H8" s="96"/>
      <c r="I8" s="96"/>
      <c r="J8" s="96"/>
    </row>
    <row r="9" spans="1:10" ht="15" customHeight="1">
      <c r="A9" s="60" t="s">
        <v>107</v>
      </c>
      <c r="B9" s="98" t="s">
        <v>2</v>
      </c>
      <c r="C9" s="96" t="s">
        <v>3</v>
      </c>
      <c r="D9" s="96" t="s">
        <v>47</v>
      </c>
      <c r="E9" s="96" t="s">
        <v>5</v>
      </c>
      <c r="F9" s="96" t="s">
        <v>48</v>
      </c>
      <c r="G9" s="96" t="s">
        <v>7</v>
      </c>
      <c r="H9" s="96" t="s">
        <v>8</v>
      </c>
      <c r="I9" s="96" t="s">
        <v>77</v>
      </c>
      <c r="J9" s="96" t="s">
        <v>10</v>
      </c>
    </row>
    <row r="10" spans="1:10" ht="15" customHeight="1">
      <c r="A10" s="8"/>
      <c r="B10" s="169">
        <v>1500</v>
      </c>
      <c r="C10" s="6">
        <v>3000</v>
      </c>
      <c r="D10" s="6">
        <v>22</v>
      </c>
      <c r="E10" s="6">
        <v>500</v>
      </c>
      <c r="F10" s="6">
        <v>327</v>
      </c>
      <c r="G10" s="6">
        <v>500</v>
      </c>
      <c r="H10" s="6">
        <f>E10-F10</f>
        <v>173</v>
      </c>
      <c r="I10" s="6">
        <v>2000</v>
      </c>
      <c r="J10" s="8"/>
    </row>
    <row r="11" spans="1:10" ht="15" customHeight="1">
      <c r="A11" s="173" t="s">
        <v>112</v>
      </c>
      <c r="B11" s="170">
        <v>1500</v>
      </c>
      <c r="C11" s="97">
        <v>3000</v>
      </c>
      <c r="D11" s="97">
        <v>22</v>
      </c>
      <c r="E11" s="97">
        <v>500</v>
      </c>
      <c r="F11" s="97">
        <v>327</v>
      </c>
      <c r="G11" s="97">
        <f>SUM(G10)</f>
        <v>500</v>
      </c>
      <c r="H11" s="97">
        <v>173</v>
      </c>
      <c r="I11" s="97">
        <v>2000</v>
      </c>
      <c r="J11" s="165"/>
    </row>
    <row r="12" spans="1:10" ht="15" customHeight="1">
      <c r="J12" s="50"/>
    </row>
    <row r="13" spans="1:10" ht="15" customHeight="1">
      <c r="H13" s="4">
        <v>173</v>
      </c>
      <c r="I13" s="144">
        <f>I7-I11</f>
        <v>-2000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2:J23"/>
  <sheetViews>
    <sheetView topLeftCell="D1" workbookViewId="0">
      <selection activeCell="I25" sqref="I25"/>
    </sheetView>
  </sheetViews>
  <sheetFormatPr defaultRowHeight="15" customHeight="1"/>
  <cols>
    <col min="1" max="1" width="58.28515625" bestFit="1" customWidth="1"/>
    <col min="2" max="2" width="1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22.7109375" style="4" bestFit="1" customWidth="1"/>
    <col min="7" max="8" width="19.5703125" style="4" customWidth="1"/>
    <col min="9" max="9" width="28.28515625" style="4" bestFit="1" customWidth="1"/>
    <col min="10" max="10" width="26.7109375" bestFit="1" customWidth="1"/>
  </cols>
  <sheetData>
    <row r="2" spans="1:10" ht="15.6">
      <c r="C2" s="54"/>
      <c r="D2" s="55" t="s">
        <v>0</v>
      </c>
      <c r="E2" s="54"/>
      <c r="F2" s="54"/>
    </row>
    <row r="3" spans="1:10" ht="15.6">
      <c r="C3" s="54"/>
      <c r="D3" s="55" t="s">
        <v>113</v>
      </c>
      <c r="E3" s="54"/>
      <c r="F3" s="54"/>
    </row>
    <row r="4" spans="1:10" thickBot="1">
      <c r="A4" s="99" t="s">
        <v>108</v>
      </c>
      <c r="B4" s="100"/>
      <c r="C4" s="100"/>
      <c r="D4" s="100"/>
      <c r="E4" s="100"/>
      <c r="F4" s="100"/>
      <c r="G4" s="100"/>
      <c r="H4" s="100"/>
      <c r="I4" s="100"/>
      <c r="J4" s="162"/>
    </row>
    <row r="5" spans="1:10" ht="15.6" thickTop="1" thickBot="1">
      <c r="A5" s="145"/>
      <c r="B5" s="101" t="s">
        <v>2</v>
      </c>
      <c r="C5" s="101" t="s">
        <v>3</v>
      </c>
      <c r="D5" s="101" t="s">
        <v>4</v>
      </c>
      <c r="E5" s="101" t="s">
        <v>5</v>
      </c>
      <c r="F5" s="101" t="s">
        <v>6</v>
      </c>
      <c r="G5" s="101" t="s">
        <v>7</v>
      </c>
      <c r="H5" s="101" t="s">
        <v>8</v>
      </c>
      <c r="I5" s="156" t="s">
        <v>109</v>
      </c>
      <c r="J5" s="101" t="s">
        <v>10</v>
      </c>
    </row>
    <row r="6" spans="1:10" ht="15.6" thickTop="1" thickBot="1">
      <c r="A6" s="146" t="s">
        <v>114</v>
      </c>
      <c r="B6" s="5">
        <v>0</v>
      </c>
      <c r="C6" s="5">
        <v>4000</v>
      </c>
      <c r="D6" s="5">
        <v>5120</v>
      </c>
      <c r="E6" s="5">
        <v>0</v>
      </c>
      <c r="F6" s="5">
        <v>0</v>
      </c>
      <c r="G6" s="5">
        <v>0</v>
      </c>
      <c r="H6" s="5">
        <f>E6-G6</f>
        <v>0</v>
      </c>
      <c r="I6" s="28">
        <v>0</v>
      </c>
      <c r="J6" s="8"/>
    </row>
    <row r="7" spans="1:10" ht="15.6" thickTop="1" thickBot="1">
      <c r="A7" s="147" t="s">
        <v>110</v>
      </c>
      <c r="B7" s="151">
        <f>SUM(B6:B6)</f>
        <v>0</v>
      </c>
      <c r="C7" s="151">
        <f>SUM(C6:C6)</f>
        <v>4000</v>
      </c>
      <c r="D7" s="151">
        <v>5120</v>
      </c>
      <c r="E7" s="151">
        <v>0</v>
      </c>
      <c r="F7" s="151">
        <v>0</v>
      </c>
      <c r="G7" s="151">
        <f>SUM(G6:G6)</f>
        <v>0</v>
      </c>
      <c r="H7" s="151">
        <v>0</v>
      </c>
      <c r="I7" s="157">
        <v>0</v>
      </c>
      <c r="J7" s="162"/>
    </row>
    <row r="8" spans="1:10" ht="15.6" thickTop="1" thickBot="1">
      <c r="A8" s="148"/>
      <c r="B8" s="152"/>
      <c r="C8" s="152"/>
      <c r="D8" s="152"/>
      <c r="E8" s="152"/>
      <c r="F8" s="152"/>
      <c r="G8" s="152"/>
      <c r="H8" s="152"/>
      <c r="I8" s="158"/>
      <c r="J8" s="63"/>
    </row>
    <row r="9" spans="1:10" ht="15.6" thickTop="1" thickBot="1">
      <c r="A9" s="149" t="s">
        <v>111</v>
      </c>
      <c r="B9" s="153"/>
      <c r="C9" s="153"/>
      <c r="D9" s="153"/>
      <c r="E9" s="153"/>
      <c r="F9" s="153"/>
      <c r="G9" s="153"/>
      <c r="H9" s="153"/>
      <c r="I9" s="159"/>
      <c r="J9" s="162"/>
    </row>
    <row r="10" spans="1:10" thickTop="1">
      <c r="A10" s="149" t="s">
        <v>113</v>
      </c>
      <c r="B10" s="154" t="s">
        <v>76</v>
      </c>
      <c r="C10" s="154" t="s">
        <v>3</v>
      </c>
      <c r="D10" s="154" t="s">
        <v>4</v>
      </c>
      <c r="E10" s="154" t="s">
        <v>5</v>
      </c>
      <c r="F10" s="154" t="s">
        <v>48</v>
      </c>
      <c r="G10" s="154" t="s">
        <v>7</v>
      </c>
      <c r="H10" s="154" t="s">
        <v>8</v>
      </c>
      <c r="I10" s="160" t="s">
        <v>77</v>
      </c>
      <c r="J10" s="163" t="s">
        <v>115</v>
      </c>
    </row>
    <row r="11" spans="1:10" ht="14.45">
      <c r="A11" s="146" t="s">
        <v>116</v>
      </c>
      <c r="B11" s="5">
        <v>1809</v>
      </c>
      <c r="C11" s="5">
        <v>4250</v>
      </c>
      <c r="D11" s="5">
        <v>1500</v>
      </c>
      <c r="E11" s="6">
        <v>1500</v>
      </c>
      <c r="F11" s="6">
        <v>1500</v>
      </c>
      <c r="G11" s="5">
        <v>1500</v>
      </c>
      <c r="H11" s="5">
        <f>E11-G11</f>
        <v>0</v>
      </c>
      <c r="I11" s="28">
        <v>1500</v>
      </c>
      <c r="J11" s="8"/>
    </row>
    <row r="12" spans="1:10" ht="14.45">
      <c r="A12" s="146" t="s">
        <v>117</v>
      </c>
      <c r="B12" s="5">
        <v>0</v>
      </c>
      <c r="C12" s="5">
        <v>0</v>
      </c>
      <c r="D12" s="5">
        <v>1000</v>
      </c>
      <c r="E12" s="6">
        <v>1500</v>
      </c>
      <c r="F12" s="6">
        <v>1000</v>
      </c>
      <c r="G12" s="5">
        <v>1000</v>
      </c>
      <c r="H12" s="5">
        <f>E12-G12</f>
        <v>500</v>
      </c>
      <c r="I12" s="28">
        <v>1000</v>
      </c>
      <c r="J12" s="8"/>
    </row>
    <row r="13" spans="1:10" ht="14.45">
      <c r="A13" s="146" t="s">
        <v>118</v>
      </c>
      <c r="B13" s="5">
        <v>0</v>
      </c>
      <c r="C13" s="5">
        <v>0</v>
      </c>
      <c r="D13" s="5">
        <v>900</v>
      </c>
      <c r="E13" s="6">
        <v>1300</v>
      </c>
      <c r="F13" s="6">
        <v>1731</v>
      </c>
      <c r="G13" s="5">
        <v>1731</v>
      </c>
      <c r="H13" s="80">
        <f>E13-G13</f>
        <v>-431</v>
      </c>
      <c r="I13" s="28">
        <v>3150</v>
      </c>
      <c r="J13" s="8"/>
    </row>
    <row r="14" spans="1:10" ht="14.45">
      <c r="A14" s="146" t="s">
        <v>119</v>
      </c>
      <c r="B14" s="5">
        <v>0</v>
      </c>
      <c r="C14" s="5">
        <v>0</v>
      </c>
      <c r="D14" s="5">
        <v>159</v>
      </c>
      <c r="E14" s="6">
        <v>200</v>
      </c>
      <c r="F14" s="6">
        <v>0</v>
      </c>
      <c r="G14" s="5">
        <v>200</v>
      </c>
      <c r="H14" s="5">
        <f>E14-G14</f>
        <v>0</v>
      </c>
      <c r="I14" s="28">
        <v>200</v>
      </c>
      <c r="J14" s="8"/>
    </row>
    <row r="15" spans="1:10" ht="14.45">
      <c r="A15" s="146" t="s">
        <v>120</v>
      </c>
      <c r="B15" s="5">
        <v>1919</v>
      </c>
      <c r="C15" s="5">
        <v>0</v>
      </c>
      <c r="D15" s="5">
        <v>0</v>
      </c>
      <c r="E15" s="6">
        <v>0</v>
      </c>
      <c r="F15" s="6">
        <v>0</v>
      </c>
      <c r="G15" s="5">
        <v>0</v>
      </c>
      <c r="H15" s="5">
        <v>0</v>
      </c>
      <c r="I15" s="28">
        <v>3500</v>
      </c>
      <c r="J15" s="8"/>
    </row>
    <row r="16" spans="1:10" ht="14.45">
      <c r="A16" s="150" t="s">
        <v>121</v>
      </c>
      <c r="B16" s="5">
        <v>0</v>
      </c>
      <c r="C16" s="5">
        <v>0</v>
      </c>
      <c r="D16" s="5">
        <v>0</v>
      </c>
      <c r="E16" s="6">
        <v>0</v>
      </c>
      <c r="F16" s="6">
        <v>0</v>
      </c>
      <c r="G16" s="5">
        <v>0</v>
      </c>
      <c r="H16" s="5">
        <v>0</v>
      </c>
      <c r="I16" s="28">
        <v>3500</v>
      </c>
      <c r="J16" s="8"/>
    </row>
    <row r="17" spans="1:10" ht="14.45">
      <c r="A17" s="150" t="s">
        <v>122</v>
      </c>
      <c r="B17" s="5">
        <v>0</v>
      </c>
      <c r="C17" s="5">
        <v>0</v>
      </c>
      <c r="D17" s="5">
        <v>0</v>
      </c>
      <c r="E17" s="6">
        <v>0</v>
      </c>
      <c r="F17" s="6">
        <v>0</v>
      </c>
      <c r="G17" s="5">
        <v>0</v>
      </c>
      <c r="H17" s="5">
        <v>0</v>
      </c>
      <c r="I17" s="28">
        <v>2500</v>
      </c>
      <c r="J17" s="8"/>
    </row>
    <row r="18" spans="1:10" ht="14.45">
      <c r="A18" s="150" t="s">
        <v>123</v>
      </c>
      <c r="B18" s="5">
        <v>0</v>
      </c>
      <c r="C18" s="5">
        <v>0</v>
      </c>
      <c r="D18" s="5">
        <v>0</v>
      </c>
      <c r="E18" s="6">
        <v>0</v>
      </c>
      <c r="F18" s="6">
        <v>0</v>
      </c>
      <c r="G18" s="5">
        <v>0</v>
      </c>
      <c r="H18" s="5">
        <v>0</v>
      </c>
      <c r="I18" s="28">
        <v>500</v>
      </c>
      <c r="J18" s="8"/>
    </row>
    <row r="19" spans="1:10" thickBot="1">
      <c r="A19" s="150" t="s">
        <v>124</v>
      </c>
      <c r="B19" s="5">
        <v>93</v>
      </c>
      <c r="C19" s="5">
        <v>2500</v>
      </c>
      <c r="D19" s="5">
        <v>6392</v>
      </c>
      <c r="E19" s="6">
        <v>8000</v>
      </c>
      <c r="F19" s="6">
        <v>8230</v>
      </c>
      <c r="G19" s="5">
        <v>8230</v>
      </c>
      <c r="H19" s="80">
        <f>E19-G19</f>
        <v>-230</v>
      </c>
      <c r="I19" s="28">
        <v>1000</v>
      </c>
      <c r="J19" s="8"/>
    </row>
    <row r="20" spans="1:10" ht="15.6" thickTop="1" thickBot="1">
      <c r="A20" s="147" t="s">
        <v>112</v>
      </c>
      <c r="B20" s="151">
        <f t="shared" ref="B20:I20" si="0">SUM(B11:B19)</f>
        <v>3821</v>
      </c>
      <c r="C20" s="151">
        <f t="shared" si="0"/>
        <v>6750</v>
      </c>
      <c r="D20" s="151">
        <f t="shared" si="0"/>
        <v>9951</v>
      </c>
      <c r="E20" s="151">
        <f>SUM(E11:E19)</f>
        <v>12500</v>
      </c>
      <c r="F20" s="151">
        <f t="shared" si="0"/>
        <v>12461</v>
      </c>
      <c r="G20" s="151">
        <f t="shared" si="0"/>
        <v>12661</v>
      </c>
      <c r="H20" s="155">
        <f>SUM(H11:H19)</f>
        <v>-161</v>
      </c>
      <c r="I20" s="151">
        <f t="shared" si="0"/>
        <v>16850</v>
      </c>
      <c r="J20" s="161"/>
    </row>
    <row r="21" spans="1:10" thickTop="1">
      <c r="A21" s="52"/>
      <c r="B21" s="51"/>
      <c r="C21" s="51"/>
      <c r="D21" s="51"/>
      <c r="E21" s="58"/>
      <c r="F21" s="58"/>
      <c r="G21" s="51"/>
      <c r="H21" s="51"/>
      <c r="I21" s="51"/>
      <c r="J21" s="53"/>
    </row>
    <row r="23" spans="1:10" ht="15" customHeight="1">
      <c r="H23" s="4">
        <v>200</v>
      </c>
      <c r="I23" s="144">
        <f>I7-I20</f>
        <v>-16850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2:J15"/>
  <sheetViews>
    <sheetView topLeftCell="B1" workbookViewId="0">
      <selection activeCell="H21" sqref="H21"/>
    </sheetView>
  </sheetViews>
  <sheetFormatPr defaultRowHeight="15" customHeight="1"/>
  <cols>
    <col min="1" max="1" width="58.28515625" bestFit="1" customWidth="1"/>
    <col min="2" max="2" width="1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22.7109375" style="4" bestFit="1" customWidth="1"/>
    <col min="7" max="8" width="19.5703125" style="4" customWidth="1"/>
    <col min="9" max="9" width="28.28515625" style="4" bestFit="1" customWidth="1"/>
    <col min="10" max="10" width="26.7109375" bestFit="1" customWidth="1"/>
  </cols>
  <sheetData>
    <row r="2" spans="1:10" ht="15.6">
      <c r="C2" s="54"/>
      <c r="D2" s="55" t="s">
        <v>0</v>
      </c>
      <c r="E2" s="54"/>
      <c r="F2" s="54"/>
    </row>
    <row r="3" spans="1:10" ht="15.6">
      <c r="C3" s="54"/>
      <c r="D3" s="55" t="s">
        <v>125</v>
      </c>
      <c r="E3" s="54"/>
      <c r="F3" s="54"/>
    </row>
    <row r="4" spans="1:10" ht="14.45">
      <c r="A4" s="56" t="s">
        <v>108</v>
      </c>
      <c r="B4" s="138"/>
      <c r="C4" s="138"/>
      <c r="D4" s="138"/>
      <c r="E4" s="138"/>
      <c r="F4" s="138"/>
      <c r="G4" s="138"/>
      <c r="H4" s="138"/>
      <c r="I4" s="138"/>
      <c r="J4" s="143"/>
    </row>
    <row r="5" spans="1:10" ht="14.45">
      <c r="A5" s="134" t="s">
        <v>126</v>
      </c>
      <c r="B5" s="57" t="s">
        <v>2</v>
      </c>
      <c r="C5" s="57" t="s">
        <v>3</v>
      </c>
      <c r="D5" s="57" t="s">
        <v>4</v>
      </c>
      <c r="E5" s="57" t="s">
        <v>5</v>
      </c>
      <c r="F5" s="57" t="s">
        <v>6</v>
      </c>
      <c r="G5" s="57" t="s">
        <v>7</v>
      </c>
      <c r="H5" s="57" t="s">
        <v>8</v>
      </c>
      <c r="I5" s="57" t="s">
        <v>109</v>
      </c>
      <c r="J5" s="57" t="s">
        <v>10</v>
      </c>
    </row>
    <row r="6" spans="1:10" ht="14.45">
      <c r="A6" s="135"/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8"/>
    </row>
    <row r="7" spans="1:10" ht="14.45">
      <c r="A7" s="136" t="s">
        <v>110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43"/>
    </row>
    <row r="8" spans="1:10" ht="14.45">
      <c r="A8" s="137"/>
      <c r="B8" s="64"/>
      <c r="C8" s="64"/>
      <c r="D8" s="64"/>
      <c r="E8" s="140"/>
      <c r="F8" s="140"/>
      <c r="G8" s="64"/>
      <c r="H8" s="64"/>
      <c r="I8" s="64"/>
      <c r="J8" s="63"/>
    </row>
    <row r="9" spans="1:10" ht="14.45">
      <c r="A9" s="134" t="s">
        <v>111</v>
      </c>
      <c r="B9" s="138"/>
      <c r="C9" s="138"/>
      <c r="D9" s="138"/>
      <c r="E9" s="141"/>
      <c r="F9" s="141"/>
      <c r="G9" s="138"/>
      <c r="H9" s="138"/>
      <c r="I9" s="138"/>
      <c r="J9" s="143"/>
    </row>
    <row r="10" spans="1:10" ht="14.45">
      <c r="A10" s="134" t="s">
        <v>126</v>
      </c>
      <c r="B10" s="142" t="s">
        <v>76</v>
      </c>
      <c r="C10" s="142" t="s">
        <v>3</v>
      </c>
      <c r="D10" s="142" t="s">
        <v>47</v>
      </c>
      <c r="E10" s="142" t="s">
        <v>5</v>
      </c>
      <c r="F10" s="142" t="s">
        <v>48</v>
      </c>
      <c r="G10" s="142" t="s">
        <v>7</v>
      </c>
      <c r="H10" s="142" t="s">
        <v>8</v>
      </c>
      <c r="I10" s="142" t="s">
        <v>77</v>
      </c>
      <c r="J10" s="142" t="s">
        <v>10</v>
      </c>
    </row>
    <row r="11" spans="1:10" ht="14.45">
      <c r="A11" s="135" t="s">
        <v>127</v>
      </c>
      <c r="B11" s="5">
        <v>3836</v>
      </c>
      <c r="C11" s="5">
        <v>3500</v>
      </c>
      <c r="D11" s="5">
        <v>2930</v>
      </c>
      <c r="E11" s="6">
        <v>5000</v>
      </c>
      <c r="F11" s="6">
        <v>1700</v>
      </c>
      <c r="G11" s="5">
        <v>5000</v>
      </c>
      <c r="H11" s="5">
        <v>0</v>
      </c>
      <c r="I11" s="5">
        <v>5000</v>
      </c>
      <c r="J11" s="8"/>
    </row>
    <row r="12" spans="1:10" ht="14.45">
      <c r="A12" s="136" t="s">
        <v>128</v>
      </c>
      <c r="B12" s="139">
        <f>SUM(B11:B11)</f>
        <v>3836</v>
      </c>
      <c r="C12" s="139">
        <f>SUM(C11:C11)</f>
        <v>3500</v>
      </c>
      <c r="D12" s="139">
        <f>SUM(D11:D11)</f>
        <v>2930</v>
      </c>
      <c r="E12" s="139">
        <f>SUM(E11:E11)</f>
        <v>5000</v>
      </c>
      <c r="F12" s="139">
        <v>1700</v>
      </c>
      <c r="G12" s="139">
        <f>SUM(G11:G11)</f>
        <v>5000</v>
      </c>
      <c r="H12" s="139">
        <f>E12-G12</f>
        <v>0</v>
      </c>
      <c r="I12" s="139">
        <v>5000</v>
      </c>
      <c r="J12" s="143"/>
    </row>
    <row r="13" spans="1:10" ht="14.45">
      <c r="A13" s="91"/>
      <c r="B13" s="92"/>
      <c r="C13" s="92"/>
      <c r="D13" s="92"/>
      <c r="E13" s="92"/>
      <c r="F13" s="92"/>
      <c r="G13" s="92"/>
      <c r="H13" s="92"/>
      <c r="I13" s="92"/>
      <c r="J13" s="93"/>
    </row>
    <row r="15" spans="1:10" ht="15" customHeight="1">
      <c r="H15" s="4">
        <v>3300</v>
      </c>
      <c r="I15" s="144">
        <f>I7-I12</f>
        <v>-5000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2:J15"/>
  <sheetViews>
    <sheetView workbookViewId="0">
      <selection activeCell="F3" sqref="F3"/>
    </sheetView>
  </sheetViews>
  <sheetFormatPr defaultRowHeight="15" customHeight="1"/>
  <cols>
    <col min="1" max="1" width="58.28515625" bestFit="1" customWidth="1"/>
    <col min="2" max="2" width="1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22.7109375" style="4" bestFit="1" customWidth="1"/>
    <col min="7" max="8" width="19.5703125" style="4" customWidth="1"/>
    <col min="9" max="9" width="28.28515625" style="4" bestFit="1" customWidth="1"/>
    <col min="10" max="10" width="26.7109375" bestFit="1" customWidth="1"/>
  </cols>
  <sheetData>
    <row r="2" spans="1:10" ht="15.6">
      <c r="C2" s="54"/>
      <c r="D2" s="55" t="s">
        <v>0</v>
      </c>
      <c r="E2" s="54"/>
      <c r="F2" s="54"/>
    </row>
    <row r="3" spans="1:10" ht="15.6">
      <c r="C3" s="54"/>
      <c r="D3" s="55" t="s">
        <v>129</v>
      </c>
      <c r="E3" s="54"/>
      <c r="F3" s="54"/>
    </row>
    <row r="4" spans="1:10" ht="14.45">
      <c r="A4" s="108" t="s">
        <v>108</v>
      </c>
      <c r="B4" s="109"/>
      <c r="C4" s="109"/>
      <c r="D4" s="109"/>
      <c r="E4" s="109"/>
      <c r="F4" s="109"/>
      <c r="G4" s="109"/>
      <c r="H4" s="109"/>
      <c r="I4" s="109"/>
      <c r="J4" s="110"/>
    </row>
    <row r="5" spans="1:10" ht="14.45">
      <c r="A5" s="111" t="s">
        <v>130</v>
      </c>
      <c r="B5" s="107" t="s">
        <v>2</v>
      </c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109</v>
      </c>
      <c r="J5" s="107" t="s">
        <v>10</v>
      </c>
    </row>
    <row r="6" spans="1:10" ht="14.45">
      <c r="A6" s="8" t="s">
        <v>130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5000</v>
      </c>
      <c r="J6" s="8"/>
    </row>
    <row r="7" spans="1:10" ht="14.45">
      <c r="A7" s="112" t="s">
        <v>110</v>
      </c>
      <c r="B7" s="113">
        <v>0</v>
      </c>
      <c r="C7" s="113">
        <v>0</v>
      </c>
      <c r="D7" s="113">
        <v>0</v>
      </c>
      <c r="E7" s="113">
        <v>0</v>
      </c>
      <c r="F7" s="113">
        <v>0</v>
      </c>
      <c r="G7" s="113">
        <v>0</v>
      </c>
      <c r="H7" s="113">
        <v>0</v>
      </c>
      <c r="I7" s="113">
        <v>5000</v>
      </c>
      <c r="J7" s="110"/>
    </row>
    <row r="8" spans="1:10" ht="14.45">
      <c r="A8" s="114"/>
      <c r="B8" s="115"/>
      <c r="C8" s="115"/>
      <c r="D8" s="115"/>
      <c r="E8" s="115"/>
      <c r="F8" s="115"/>
      <c r="G8" s="115"/>
      <c r="H8" s="115"/>
      <c r="I8" s="115"/>
      <c r="J8" s="116"/>
    </row>
    <row r="9" spans="1:10" ht="14.45">
      <c r="A9" s="112" t="s">
        <v>111</v>
      </c>
      <c r="B9" s="113"/>
      <c r="C9" s="113"/>
      <c r="D9" s="113"/>
      <c r="E9" s="113"/>
      <c r="F9" s="113"/>
      <c r="G9" s="113"/>
      <c r="H9" s="113"/>
      <c r="I9" s="113"/>
      <c r="J9" s="110"/>
    </row>
    <row r="10" spans="1:10" ht="14.45">
      <c r="A10" s="112" t="s">
        <v>130</v>
      </c>
      <c r="B10" s="113" t="s">
        <v>2</v>
      </c>
      <c r="C10" s="113" t="s">
        <v>3</v>
      </c>
      <c r="D10" s="113" t="s">
        <v>4</v>
      </c>
      <c r="E10" s="113" t="s">
        <v>5</v>
      </c>
      <c r="F10" s="117" t="s">
        <v>6</v>
      </c>
      <c r="G10" s="113" t="s">
        <v>7</v>
      </c>
      <c r="H10" s="113" t="s">
        <v>8</v>
      </c>
      <c r="I10" s="113" t="s">
        <v>77</v>
      </c>
      <c r="J10" s="113"/>
    </row>
    <row r="11" spans="1:10" ht="14.45">
      <c r="A11" s="118"/>
      <c r="B11" s="119">
        <v>0</v>
      </c>
      <c r="C11" s="119">
        <v>0</v>
      </c>
      <c r="D11" s="119">
        <v>0</v>
      </c>
      <c r="E11" s="119">
        <v>0</v>
      </c>
      <c r="F11" s="120">
        <v>0</v>
      </c>
      <c r="G11" s="119">
        <v>0</v>
      </c>
      <c r="H11" s="119">
        <v>0</v>
      </c>
      <c r="I11" s="119">
        <v>5000</v>
      </c>
      <c r="J11" s="62"/>
    </row>
    <row r="12" spans="1:10" ht="14.45">
      <c r="A12" s="112" t="s">
        <v>128</v>
      </c>
      <c r="B12" s="109">
        <v>0</v>
      </c>
      <c r="C12" s="109">
        <v>0</v>
      </c>
      <c r="D12" s="109">
        <v>0</v>
      </c>
      <c r="E12" s="109">
        <v>0</v>
      </c>
      <c r="F12" s="109">
        <v>0</v>
      </c>
      <c r="G12" s="109">
        <v>0</v>
      </c>
      <c r="H12" s="109">
        <v>0</v>
      </c>
      <c r="I12" s="109">
        <v>5000</v>
      </c>
      <c r="J12" s="110"/>
    </row>
    <row r="13" spans="1:10" ht="14.45">
      <c r="A13" s="121"/>
      <c r="B13" s="64"/>
      <c r="C13" s="64"/>
      <c r="D13" s="64"/>
      <c r="E13" s="64"/>
      <c r="F13" s="64"/>
      <c r="G13" s="64"/>
      <c r="H13" s="64"/>
      <c r="I13" s="64"/>
      <c r="J13" s="63"/>
    </row>
    <row r="15" spans="1:10" ht="15" customHeight="1">
      <c r="H15" s="4">
        <v>0</v>
      </c>
      <c r="I15" s="68">
        <f>I7-I12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2:J16"/>
  <sheetViews>
    <sheetView workbookViewId="0">
      <selection activeCell="A16" sqref="A16"/>
    </sheetView>
  </sheetViews>
  <sheetFormatPr defaultRowHeight="15" customHeight="1"/>
  <cols>
    <col min="1" max="1" width="58.28515625" bestFit="1" customWidth="1"/>
    <col min="2" max="2" width="15" style="4" customWidth="1"/>
    <col min="3" max="3" width="18.85546875" style="4" customWidth="1"/>
    <col min="4" max="4" width="19.7109375" style="4" customWidth="1"/>
    <col min="5" max="5" width="15.42578125" style="4" customWidth="1"/>
    <col min="6" max="6" width="22.7109375" style="4" bestFit="1" customWidth="1"/>
    <col min="7" max="8" width="19.5703125" style="4" customWidth="1"/>
    <col min="9" max="9" width="28.28515625" style="4" bestFit="1" customWidth="1"/>
    <col min="10" max="10" width="35.42578125" bestFit="1" customWidth="1"/>
  </cols>
  <sheetData>
    <row r="2" spans="1:10" ht="15.6">
      <c r="C2" s="54"/>
      <c r="D2" s="55" t="s">
        <v>0</v>
      </c>
      <c r="E2" s="54"/>
      <c r="F2" s="54"/>
    </row>
    <row r="3" spans="1:10" ht="15.6">
      <c r="C3" s="54"/>
      <c r="D3" s="55" t="s">
        <v>131</v>
      </c>
      <c r="E3" s="54"/>
      <c r="F3" s="54"/>
    </row>
    <row r="4" spans="1:10" ht="14.45">
      <c r="A4" s="122" t="s">
        <v>108</v>
      </c>
      <c r="B4" s="59"/>
      <c r="C4" s="59"/>
      <c r="D4" s="59"/>
      <c r="E4" s="59"/>
      <c r="F4" s="59"/>
      <c r="G4" s="59"/>
      <c r="H4" s="59"/>
      <c r="I4" s="59"/>
      <c r="J4" s="123"/>
    </row>
    <row r="5" spans="1:10" ht="14.45">
      <c r="A5" s="124" t="s">
        <v>132</v>
      </c>
      <c r="B5" s="126" t="s">
        <v>2</v>
      </c>
      <c r="C5" s="126" t="s">
        <v>3</v>
      </c>
      <c r="D5" s="126" t="s">
        <v>4</v>
      </c>
      <c r="E5" s="126" t="s">
        <v>5</v>
      </c>
      <c r="F5" s="126" t="s">
        <v>6</v>
      </c>
      <c r="G5" s="125" t="s">
        <v>7</v>
      </c>
      <c r="H5" s="127" t="s">
        <v>8</v>
      </c>
      <c r="I5" s="127" t="s">
        <v>109</v>
      </c>
      <c r="J5" s="127" t="s">
        <v>10</v>
      </c>
    </row>
    <row r="6" spans="1:10" ht="14.45">
      <c r="A6" s="8" t="s">
        <v>133</v>
      </c>
      <c r="B6" s="5">
        <v>0</v>
      </c>
      <c r="C6" s="5">
        <v>0</v>
      </c>
      <c r="D6" s="5">
        <v>0</v>
      </c>
      <c r="E6" s="5">
        <v>15000</v>
      </c>
      <c r="F6" s="5">
        <v>15000</v>
      </c>
      <c r="G6" s="90">
        <v>15000</v>
      </c>
      <c r="H6" s="90">
        <v>0</v>
      </c>
      <c r="I6" s="106">
        <v>15000</v>
      </c>
      <c r="J6" s="29" t="s">
        <v>134</v>
      </c>
    </row>
    <row r="7" spans="1:10" thickBot="1">
      <c r="A7" s="128" t="s">
        <v>110</v>
      </c>
      <c r="B7" s="130">
        <f>SUM(B6:B6)</f>
        <v>0</v>
      </c>
      <c r="C7" s="130">
        <v>0</v>
      </c>
      <c r="D7" s="130">
        <v>0</v>
      </c>
      <c r="E7" s="130">
        <v>15000</v>
      </c>
      <c r="F7" s="130">
        <v>15000</v>
      </c>
      <c r="G7" s="130">
        <v>15000</v>
      </c>
      <c r="H7" s="130">
        <v>0</v>
      </c>
      <c r="I7" s="130">
        <v>15000</v>
      </c>
      <c r="J7" s="129"/>
    </row>
    <row r="8" spans="1:10" ht="14.45">
      <c r="A8" s="91"/>
      <c r="B8" s="92"/>
      <c r="C8" s="92"/>
      <c r="D8" s="92"/>
      <c r="E8" s="92"/>
      <c r="F8" s="92"/>
      <c r="G8" s="92"/>
      <c r="H8" s="92"/>
      <c r="I8" s="92"/>
      <c r="J8" s="93"/>
    </row>
    <row r="9" spans="1:10" ht="14.45">
      <c r="A9" s="128" t="s">
        <v>111</v>
      </c>
      <c r="B9" s="130"/>
      <c r="C9" s="130"/>
      <c r="D9" s="130"/>
      <c r="E9" s="131"/>
      <c r="F9" s="131"/>
      <c r="G9" s="130"/>
      <c r="H9" s="130"/>
      <c r="I9" s="130"/>
      <c r="J9" s="132"/>
    </row>
    <row r="10" spans="1:10" ht="14.45">
      <c r="A10" s="124" t="s">
        <v>131</v>
      </c>
      <c r="B10" s="133" t="s">
        <v>76</v>
      </c>
      <c r="C10" s="133" t="s">
        <v>135</v>
      </c>
      <c r="D10" s="133" t="s">
        <v>4</v>
      </c>
      <c r="E10" s="133" t="s">
        <v>5</v>
      </c>
      <c r="F10" s="133" t="s">
        <v>6</v>
      </c>
      <c r="G10" s="133" t="s">
        <v>7</v>
      </c>
      <c r="H10" s="133" t="s">
        <v>8</v>
      </c>
      <c r="I10" s="133" t="s">
        <v>9</v>
      </c>
      <c r="J10" s="133" t="s">
        <v>10</v>
      </c>
    </row>
    <row r="11" spans="1:10" ht="14.45">
      <c r="A11" s="8" t="s">
        <v>136</v>
      </c>
      <c r="B11" s="119">
        <v>0</v>
      </c>
      <c r="C11" s="119">
        <v>0</v>
      </c>
      <c r="D11" s="119">
        <v>0</v>
      </c>
      <c r="E11" s="119">
        <v>0</v>
      </c>
      <c r="F11" s="6">
        <v>12000</v>
      </c>
      <c r="G11" s="119">
        <v>12000</v>
      </c>
      <c r="H11" s="119">
        <v>0</v>
      </c>
      <c r="I11" s="119">
        <v>15000</v>
      </c>
      <c r="J11" s="119" t="s">
        <v>137</v>
      </c>
    </row>
    <row r="12" spans="1:10" ht="14.45">
      <c r="A12" s="8" t="s">
        <v>138</v>
      </c>
      <c r="B12" s="5">
        <v>6336</v>
      </c>
      <c r="C12" s="5">
        <v>5500</v>
      </c>
      <c r="D12" s="5">
        <v>379</v>
      </c>
      <c r="E12" s="119">
        <v>10000</v>
      </c>
      <c r="F12" s="6">
        <v>5890</v>
      </c>
      <c r="G12" s="119">
        <v>5890</v>
      </c>
      <c r="H12" s="119">
        <f>E12-G12</f>
        <v>4110</v>
      </c>
      <c r="I12" s="119">
        <v>2000</v>
      </c>
      <c r="J12" s="29"/>
    </row>
    <row r="13" spans="1:10" ht="14.45">
      <c r="A13" s="8" t="s">
        <v>139</v>
      </c>
      <c r="B13" s="119">
        <v>0</v>
      </c>
      <c r="C13" s="119">
        <v>0</v>
      </c>
      <c r="D13" s="119">
        <v>0</v>
      </c>
      <c r="E13" s="119">
        <v>10000</v>
      </c>
      <c r="F13" s="119">
        <v>1570</v>
      </c>
      <c r="G13" s="119">
        <v>5500</v>
      </c>
      <c r="H13" s="119">
        <f>E13-G13</f>
        <v>4500</v>
      </c>
      <c r="I13" s="119">
        <v>7500</v>
      </c>
      <c r="J13" s="29"/>
    </row>
    <row r="14" spans="1:10" ht="14.45">
      <c r="A14" s="128" t="s">
        <v>140</v>
      </c>
      <c r="B14" s="130">
        <v>6336</v>
      </c>
      <c r="C14" s="130">
        <v>5500</v>
      </c>
      <c r="D14" s="130">
        <v>379</v>
      </c>
      <c r="E14" s="130">
        <f>SUM(E11:E13)</f>
        <v>20000</v>
      </c>
      <c r="F14" s="130">
        <f>SUM(F11:F13)</f>
        <v>19460</v>
      </c>
      <c r="G14" s="130">
        <f>SUM(G11:G13)</f>
        <v>23390</v>
      </c>
      <c r="H14" s="130">
        <f>SUM(H11:H13)</f>
        <v>8610</v>
      </c>
      <c r="I14" s="130">
        <f>SUM(I11:I13)</f>
        <v>24500</v>
      </c>
      <c r="J14" s="132"/>
    </row>
    <row r="16" spans="1:10" ht="15" customHeight="1">
      <c r="H16" s="4">
        <v>3930</v>
      </c>
      <c r="I16" s="144">
        <f>I7-I14</f>
        <v>-9500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H40"/>
  <sheetViews>
    <sheetView tabSelected="1" topLeftCell="A18" workbookViewId="0">
      <selection activeCell="H48" sqref="H48"/>
    </sheetView>
  </sheetViews>
  <sheetFormatPr defaultRowHeight="14.45"/>
  <cols>
    <col min="1" max="1" width="34.28515625" customWidth="1"/>
    <col min="2" max="2" width="14.5703125" style="1" customWidth="1"/>
    <col min="4" max="4" width="10.140625" bestFit="1" customWidth="1"/>
    <col min="8" max="8" width="19" bestFit="1" customWidth="1"/>
  </cols>
  <sheetData>
    <row r="1" spans="1:4">
      <c r="A1" s="2" t="s">
        <v>141</v>
      </c>
    </row>
    <row r="2" spans="1:4" ht="15.6">
      <c r="A2" s="36" t="s">
        <v>142</v>
      </c>
    </row>
    <row r="3" spans="1:4">
      <c r="A3" s="2" t="s">
        <v>11</v>
      </c>
      <c r="B3" s="3" t="s">
        <v>143</v>
      </c>
    </row>
    <row r="4" spans="1:4">
      <c r="A4" t="s">
        <v>1</v>
      </c>
      <c r="B4" s="1">
        <f>'Administration  '!I9</f>
        <v>1300</v>
      </c>
    </row>
    <row r="5" spans="1:4">
      <c r="A5" t="s">
        <v>144</v>
      </c>
      <c r="B5" s="1">
        <f>'L &amp; A'!I10</f>
        <v>25000</v>
      </c>
    </row>
    <row r="6" spans="1:4">
      <c r="A6" t="s">
        <v>75</v>
      </c>
      <c r="B6" s="1">
        <f>'Town Hall'!I15</f>
        <v>92345</v>
      </c>
    </row>
    <row r="7" spans="1:4">
      <c r="A7" t="s">
        <v>107</v>
      </c>
      <c r="B7" s="1">
        <f>'Health &amp; Safety'!I7</f>
        <v>0</v>
      </c>
    </row>
    <row r="8" spans="1:4">
      <c r="A8" t="s">
        <v>113</v>
      </c>
      <c r="B8" s="1">
        <f>Civic!I7</f>
        <v>0</v>
      </c>
    </row>
    <row r="9" spans="1:4">
      <c r="A9" t="s">
        <v>126</v>
      </c>
      <c r="B9" s="1">
        <f>Grants!I7</f>
        <v>0</v>
      </c>
    </row>
    <row r="10" spans="1:4">
      <c r="A10" t="s">
        <v>130</v>
      </c>
      <c r="B10" s="1">
        <f>'Community Plan'!I7</f>
        <v>5000</v>
      </c>
    </row>
    <row r="11" spans="1:4">
      <c r="A11" t="s">
        <v>145</v>
      </c>
      <c r="B11" s="1">
        <f>Christmas!I7</f>
        <v>15000</v>
      </c>
    </row>
    <row r="12" spans="1:4">
      <c r="A12" s="2" t="s">
        <v>74</v>
      </c>
      <c r="B12" s="3">
        <f>SUM(B4:B11)</f>
        <v>138645</v>
      </c>
    </row>
    <row r="14" spans="1:4">
      <c r="A14" s="2" t="s">
        <v>15</v>
      </c>
      <c r="B14" s="3" t="s">
        <v>143</v>
      </c>
    </row>
    <row r="15" spans="1:4">
      <c r="A15" t="s">
        <v>1</v>
      </c>
      <c r="B15" s="1">
        <f>'Administration  '!I32</f>
        <v>219620</v>
      </c>
      <c r="D15" s="1"/>
    </row>
    <row r="16" spans="1:4">
      <c r="A16" t="s">
        <v>144</v>
      </c>
      <c r="B16" s="1">
        <f>'L &amp; A'!I31</f>
        <v>82020</v>
      </c>
      <c r="D16" s="1"/>
    </row>
    <row r="17" spans="1:4">
      <c r="A17" t="s">
        <v>146</v>
      </c>
      <c r="B17" s="1">
        <f>'Town Hall'!I42</f>
        <v>119150</v>
      </c>
      <c r="D17" s="1"/>
    </row>
    <row r="18" spans="1:4">
      <c r="A18" t="s">
        <v>107</v>
      </c>
      <c r="B18" s="1">
        <f>'Health &amp; Safety'!I11</f>
        <v>2000</v>
      </c>
      <c r="D18" s="1"/>
    </row>
    <row r="19" spans="1:4">
      <c r="A19" t="s">
        <v>113</v>
      </c>
      <c r="B19" s="1">
        <f>Civic!I20</f>
        <v>16850</v>
      </c>
      <c r="D19" s="1"/>
    </row>
    <row r="20" spans="1:4">
      <c r="A20" t="s">
        <v>126</v>
      </c>
      <c r="B20" s="1">
        <f>Grants!I12</f>
        <v>5000</v>
      </c>
      <c r="D20" s="1"/>
    </row>
    <row r="21" spans="1:4">
      <c r="A21" t="s">
        <v>130</v>
      </c>
      <c r="B21" s="1">
        <f>'Community Plan'!I12</f>
        <v>5000</v>
      </c>
      <c r="D21" s="1"/>
    </row>
    <row r="22" spans="1:4">
      <c r="A22" t="s">
        <v>145</v>
      </c>
      <c r="B22" s="1">
        <f>Christmas!I14</f>
        <v>24500</v>
      </c>
      <c r="D22" s="1"/>
    </row>
    <row r="23" spans="1:4">
      <c r="A23" s="2" t="s">
        <v>74</v>
      </c>
      <c r="B23" s="3">
        <f>SUM(B15:B22)</f>
        <v>474140</v>
      </c>
      <c r="D23" s="3"/>
    </row>
    <row r="24" spans="1:4">
      <c r="D24" s="1"/>
    </row>
    <row r="25" spans="1:4">
      <c r="A25" t="s">
        <v>147</v>
      </c>
      <c r="B25" s="1">
        <f>B23-B12</f>
        <v>335495</v>
      </c>
      <c r="D25" s="1"/>
    </row>
    <row r="26" spans="1:4">
      <c r="D26" s="1"/>
    </row>
    <row r="27" spans="1:4">
      <c r="A27" t="s">
        <v>148</v>
      </c>
      <c r="B27" s="1">
        <v>2998</v>
      </c>
      <c r="D27" s="1"/>
    </row>
    <row r="28" spans="1:4" ht="15.6" customHeight="1">
      <c r="D28" s="1"/>
    </row>
    <row r="29" spans="1:4">
      <c r="A29" t="s">
        <v>149</v>
      </c>
      <c r="B29" s="1">
        <f>B25/B27</f>
        <v>111.90627084723148</v>
      </c>
      <c r="D29" s="1"/>
    </row>
    <row r="30" spans="1:4">
      <c r="D30" s="1"/>
    </row>
    <row r="31" spans="1:4">
      <c r="A31" t="s">
        <v>150</v>
      </c>
      <c r="B31" s="1">
        <v>87.97</v>
      </c>
      <c r="D31" s="1"/>
    </row>
    <row r="32" spans="1:4">
      <c r="D32" s="1"/>
    </row>
    <row r="33" spans="1:8">
      <c r="A33" t="s">
        <v>151</v>
      </c>
      <c r="B33" s="1">
        <f>B29-B31</f>
        <v>23.936270847231484</v>
      </c>
      <c r="D33" s="1"/>
    </row>
    <row r="34" spans="1:8">
      <c r="D34" s="1"/>
    </row>
    <row r="35" spans="1:8">
      <c r="A35" t="s">
        <v>152</v>
      </c>
      <c r="B35" s="1">
        <f>B33/B31*100</f>
        <v>27.209583775413758</v>
      </c>
      <c r="D35" s="1"/>
    </row>
    <row r="36" spans="1:8">
      <c r="H36" s="181" t="s">
        <v>153</v>
      </c>
    </row>
    <row r="37" spans="1:8">
      <c r="H37" s="182">
        <f>'Administration  '!G32+'L &amp; A'!G31+'Town Hall'!G42+'Health &amp; Safety'!G11+Civic!G20+Grants!G12+'Community Plan'!G12+Christmas!G14+Christmas!G14</f>
        <v>333941.86</v>
      </c>
    </row>
    <row r="39" spans="1:8">
      <c r="H39" s="2" t="s">
        <v>154</v>
      </c>
    </row>
    <row r="40" spans="1:8">
      <c r="H40" s="183">
        <f>'Administration  '!H34+'L &amp; A'!G33+'Town Hall'!G43+'Health &amp; Safety'!H13+Civic!H23+Grants!H15+'Community Plan'!H15+Christmas!H16</f>
        <v>78191.53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F2529F-4F33-43B8-B50F-22DA17A7B6EC}"/>
</file>

<file path=customXml/itemProps2.xml><?xml version="1.0" encoding="utf-8"?>
<ds:datastoreItem xmlns:ds="http://schemas.openxmlformats.org/officeDocument/2006/customXml" ds:itemID="{6D229BC5-6605-4B84-95B8-C574DFFA90CD}"/>
</file>

<file path=customXml/itemProps3.xml><?xml version="1.0" encoding="utf-8"?>
<ds:datastoreItem xmlns:ds="http://schemas.openxmlformats.org/officeDocument/2006/customXml" ds:itemID="{F318FCBE-436A-451C-A8D8-FCF15E62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2024-01-12T14:18:04Z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