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wbridgetc-my.sharepoint.com/personal/townclerk_cowbridge-tc_gov_uk/Documents/Desktop/Budget/"/>
    </mc:Choice>
  </mc:AlternateContent>
  <xr:revisionPtr revIDLastSave="206" documentId="8_{17DFDF81-CDDA-4693-A286-7B1434D74740}" xr6:coauthVersionLast="47" xr6:coauthVersionMax="47" xr10:uidLastSave="{A3CB8C92-38FC-4616-B164-8803D6B879AC}"/>
  <bookViews>
    <workbookView xWindow="-108" yWindow="-108" windowWidth="23256" windowHeight="12456" activeTab="3" xr2:uid="{C0E6912B-39B3-4ACB-94B2-BB455B70F4CC}"/>
  </bookViews>
  <sheets>
    <sheet name="Administration  " sheetId="2" r:id="rId1"/>
    <sheet name="L &amp; A" sheetId="1" r:id="rId2"/>
    <sheet name="Town Hall" sheetId="4" r:id="rId3"/>
    <sheet name="H&amp;S, Civic, Grants &amp; Christmas" sheetId="5" r:id="rId4"/>
    <sheet name="Summary Sheet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9" l="1"/>
  <c r="C9" i="2"/>
  <c r="E15" i="2" l="1"/>
  <c r="E12" i="2" l="1"/>
  <c r="B32" i="2"/>
  <c r="E30" i="2"/>
  <c r="D9" i="2" l="1"/>
  <c r="E37" i="5" l="1"/>
  <c r="E16" i="5" l="1"/>
  <c r="E34" i="5"/>
  <c r="E26" i="5"/>
  <c r="E22" i="5"/>
  <c r="E21" i="5"/>
  <c r="E20" i="5"/>
  <c r="E19" i="5"/>
  <c r="E27" i="5" s="1"/>
  <c r="E15" i="5"/>
  <c r="E5" i="5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3" i="1"/>
  <c r="E12" i="1"/>
  <c r="E11" i="1"/>
  <c r="E7" i="1"/>
  <c r="E31" i="2"/>
  <c r="E27" i="2"/>
  <c r="E26" i="2"/>
  <c r="E25" i="2"/>
  <c r="E24" i="2"/>
  <c r="E23" i="2"/>
  <c r="E22" i="2"/>
  <c r="E21" i="2"/>
  <c r="E20" i="2"/>
  <c r="E19" i="2"/>
  <c r="E18" i="2"/>
  <c r="E17" i="2"/>
  <c r="E16" i="2"/>
  <c r="E14" i="2"/>
  <c r="E13" i="2"/>
  <c r="E7" i="2"/>
  <c r="C12" i="4"/>
  <c r="E11" i="4"/>
  <c r="E10" i="4"/>
  <c r="E9" i="4"/>
  <c r="E8" i="4"/>
  <c r="E7" i="4"/>
  <c r="E6" i="4"/>
  <c r="E35" i="4"/>
  <c r="E34" i="4"/>
  <c r="E33" i="4"/>
  <c r="E32" i="4"/>
  <c r="E31" i="4"/>
  <c r="E30" i="4"/>
  <c r="E29" i="4"/>
  <c r="E28" i="4"/>
  <c r="E27" i="4"/>
  <c r="E26" i="4"/>
  <c r="E24" i="4"/>
  <c r="E22" i="4"/>
  <c r="E21" i="4"/>
  <c r="E19" i="4"/>
  <c r="E16" i="4"/>
  <c r="D32" i="2"/>
  <c r="D12" i="4"/>
  <c r="B27" i="5"/>
  <c r="D36" i="4"/>
  <c r="B36" i="4"/>
  <c r="B15" i="9"/>
  <c r="B17" i="9"/>
  <c r="B12" i="4"/>
  <c r="E32" i="2"/>
  <c r="C32" i="2"/>
  <c r="E36" i="4" l="1"/>
  <c r="E12" i="4"/>
  <c r="C36" i="4"/>
  <c r="C27" i="5"/>
  <c r="C37" i="5" s="1"/>
  <c r="B7" i="1"/>
  <c r="C29" i="1"/>
  <c r="D23" i="1"/>
  <c r="B29" i="1"/>
  <c r="D27" i="5"/>
  <c r="D35" i="5"/>
  <c r="E35" i="5" s="1"/>
  <c r="D31" i="5"/>
  <c r="B31" i="5"/>
  <c r="D16" i="5"/>
  <c r="D6" i="5"/>
  <c r="D29" i="1" l="1"/>
  <c r="E23" i="1"/>
  <c r="E29" i="1" s="1"/>
  <c r="D37" i="5"/>
</calcChain>
</file>

<file path=xl/sharedStrings.xml><?xml version="1.0" encoding="utf-8"?>
<sst xmlns="http://schemas.openxmlformats.org/spreadsheetml/2006/main" count="194" uniqueCount="115">
  <si>
    <t>INCOME</t>
  </si>
  <si>
    <t>ADMINISTRATION</t>
  </si>
  <si>
    <t>BUDGET 23/24</t>
  </si>
  <si>
    <t>ACTUAL</t>
  </si>
  <si>
    <t>FORECAST 23/24</t>
  </si>
  <si>
    <t>VARIANCE</t>
  </si>
  <si>
    <t>NOTES</t>
  </si>
  <si>
    <t xml:space="preserve">Income </t>
  </si>
  <si>
    <t xml:space="preserve">Precept </t>
  </si>
  <si>
    <t xml:space="preserve">Interest </t>
  </si>
  <si>
    <t>INCOME TOTAL</t>
  </si>
  <si>
    <t>Salaries/PAYE/Pension</t>
  </si>
  <si>
    <t>Staffing Committee</t>
  </si>
  <si>
    <t>Temporary Staff</t>
  </si>
  <si>
    <t>Marketing</t>
  </si>
  <si>
    <t xml:space="preserve">Stationery </t>
  </si>
  <si>
    <t>Postage</t>
  </si>
  <si>
    <t>Photocopier</t>
  </si>
  <si>
    <t xml:space="preserve">Subscriptions </t>
  </si>
  <si>
    <t>HR, ICCM, OVW, SLCC, Prime, Website</t>
  </si>
  <si>
    <t>Legal Fees</t>
  </si>
  <si>
    <t xml:space="preserve">Elections </t>
  </si>
  <si>
    <t xml:space="preserve">Training </t>
  </si>
  <si>
    <t>Sundries</t>
  </si>
  <si>
    <t>Audit</t>
  </si>
  <si>
    <t>increase 2024 budget</t>
  </si>
  <si>
    <t>Telephones</t>
  </si>
  <si>
    <t xml:space="preserve">Insurance </t>
  </si>
  <si>
    <t>contract expires 2025</t>
  </si>
  <si>
    <t xml:space="preserve">ICT equipment </t>
  </si>
  <si>
    <t>Software Costs</t>
  </si>
  <si>
    <t>Adobe, Microsoft,</t>
  </si>
  <si>
    <t xml:space="preserve">Mileage </t>
  </si>
  <si>
    <t xml:space="preserve">Maintenance Vehicle </t>
  </si>
  <si>
    <t>Maintenance Vehicle Fuel</t>
  </si>
  <si>
    <t>Photographer/Videoographer</t>
  </si>
  <si>
    <t xml:space="preserve">EXPENDITURE TOTAL </t>
  </si>
  <si>
    <t xml:space="preserve">LEISURE &amp; AMENITIES </t>
  </si>
  <si>
    <t xml:space="preserve">Limes Cemetery </t>
  </si>
  <si>
    <t>EXPENDITURE</t>
  </si>
  <si>
    <t>Limes Shed  (utilities)</t>
  </si>
  <si>
    <t>Holy Cross Church Yard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</si>
  <si>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</si>
  <si>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</si>
  <si>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</si>
  <si>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</si>
  <si>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Play Equipment</t>
  </si>
  <si>
    <t>Play Equip Maintenance</t>
  </si>
  <si>
    <t xml:space="preserve">Bench Maintenance </t>
  </si>
  <si>
    <t>Bio-diversity</t>
  </si>
  <si>
    <t xml:space="preserve">Grass Cutting </t>
  </si>
  <si>
    <t>Playground  Inspection</t>
  </si>
  <si>
    <t>Bin Collection</t>
  </si>
  <si>
    <t>Inc coronation £906</t>
  </si>
  <si>
    <t xml:space="preserve">War Memorial Maintenance </t>
  </si>
  <si>
    <t>Van  Lease</t>
  </si>
  <si>
    <t>Van Fuel</t>
  </si>
  <si>
    <t>Cowbridge in Bloom</t>
  </si>
  <si>
    <t xml:space="preserve">included in Bio Diversity </t>
  </si>
  <si>
    <t>EXPENDITURE TOTAL</t>
  </si>
  <si>
    <t>TOWN HALL</t>
  </si>
  <si>
    <t xml:space="preserve">ACTUAL </t>
  </si>
  <si>
    <t xml:space="preserve">VARIANCE </t>
  </si>
  <si>
    <t>Main Hall</t>
  </si>
  <si>
    <t>Lesser Hall</t>
  </si>
  <si>
    <t>Council Chamber</t>
  </si>
  <si>
    <t>Robing Room</t>
  </si>
  <si>
    <t>Big Screen</t>
  </si>
  <si>
    <t xml:space="preserve">Grants </t>
  </si>
  <si>
    <t>Business Rates</t>
  </si>
  <si>
    <t>Maintenance &amp; Repairs</t>
  </si>
  <si>
    <t xml:space="preserve">Maintenance Equipment </t>
  </si>
  <si>
    <t>Office Equipment</t>
  </si>
  <si>
    <t>Utilities</t>
  </si>
  <si>
    <t>Clock Maintenance/Service/Repair</t>
  </si>
  <si>
    <t>Window Cleaning</t>
  </si>
  <si>
    <t>Lift Maintenance/Service/Repair</t>
  </si>
  <si>
    <t>Roof Maintenance/Repairs</t>
  </si>
  <si>
    <t>Hygiene &amp; Cleaning</t>
  </si>
  <si>
    <t xml:space="preserve">Boiler Replacement/Maintenance/Service </t>
  </si>
  <si>
    <t>new back boiler purchased in 2023</t>
  </si>
  <si>
    <t xml:space="preserve">Marriage Licence </t>
  </si>
  <si>
    <t xml:space="preserve">Locks </t>
  </si>
  <si>
    <t>Projector</t>
  </si>
  <si>
    <t>GRANTS</t>
  </si>
  <si>
    <t xml:space="preserve">NOTES </t>
  </si>
  <si>
    <t>TOTAL INCOME</t>
  </si>
  <si>
    <t>COMMUNITY PLAN</t>
  </si>
  <si>
    <t xml:space="preserve">EXPENDITURE </t>
  </si>
  <si>
    <t>HEALTH &amp; SAFETY</t>
  </si>
  <si>
    <t xml:space="preserve">Notes </t>
  </si>
  <si>
    <t>Pest control Holy Cross</t>
  </si>
  <si>
    <t>CIVIC</t>
  </si>
  <si>
    <t xml:space="preserve">Mayoral Allowance </t>
  </si>
  <si>
    <t xml:space="preserve">Senior Members Allowance </t>
  </si>
  <si>
    <t>Members Allowance</t>
  </si>
  <si>
    <t>Mayors Chain</t>
  </si>
  <si>
    <t>Civic Sunday</t>
  </si>
  <si>
    <t>Remembrance Sunday</t>
  </si>
  <si>
    <t>Summer Events</t>
  </si>
  <si>
    <t>Special Events/Mayor Making</t>
  </si>
  <si>
    <t>Includes Rem/Civic/Coronation</t>
  </si>
  <si>
    <t>Grant Aid</t>
  </si>
  <si>
    <t>CHRISTMAS</t>
  </si>
  <si>
    <t>Christmas</t>
  </si>
  <si>
    <t xml:space="preserve">TOTAL EXPENDITURE </t>
  </si>
  <si>
    <t>ACTUAL 12/31/2023</t>
  </si>
  <si>
    <t xml:space="preserve">Administration </t>
  </si>
  <si>
    <t>L&amp;A</t>
  </si>
  <si>
    <t>Town Hall</t>
  </si>
  <si>
    <t>Grants</t>
  </si>
  <si>
    <t xml:space="preserve">Total </t>
  </si>
  <si>
    <t xml:space="preserve">Town Hall </t>
  </si>
  <si>
    <t xml:space="preserve">H&amp;S Civic, Grants &amp; Christmas </t>
  </si>
  <si>
    <t xml:space="preserve">INCOME MINUS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</si>
</sst>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[Red]\-&quot;£&quot;#,##0"/>
    <numFmt numFmtId="165" formatCode="&quot;£&quot;#,##0.00;[Red]\-&quot;£&quot;#,##0.00"/>
    <numFmt numFmtId="166" formatCode="&quot;£&quot;#,##0.00"/>
    <numFmt numFmtId="167" formatCode="&quot;£&quot;#,##0"/>
    <numFmt numFmtId="168" formatCode="[$-F800]dddd\,\ mmmm\ dd\,\ yyyy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auto="1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auto="1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3" xfId="0" applyBorder="1"/>
    <xf numFmtId="0" fontId="0" fillId="0" borderId="6" xfId="0" applyBorder="1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167" fontId="0" fillId="0" borderId="0" xfId="0" applyNumberFormat="1"/>
    <xf numFmtId="167" fontId="0" fillId="0" borderId="3" xfId="0" applyNumberFormat="1" applyBorder="1"/>
    <xf numFmtId="167" fontId="0" fillId="0" borderId="4" xfId="0" applyNumberFormat="1" applyBorder="1" applyAlignment="1">
      <alignment vertical="justify"/>
    </xf>
    <xf numFmtId="167" fontId="0" fillId="0" borderId="3" xfId="0" applyNumberFormat="1" applyBorder="1" applyAlignment="1">
      <alignment vertical="justify"/>
    </xf>
    <xf numFmtId="167" fontId="0" fillId="0" borderId="9" xfId="0" applyNumberFormat="1" applyBorder="1"/>
    <xf numFmtId="167" fontId="0" fillId="0" borderId="9" xfId="0" applyNumberFormat="1" applyBorder="1" applyAlignment="1">
      <alignment vertical="justify"/>
    </xf>
    <xf numFmtId="167" fontId="0" fillId="0" borderId="6" xfId="0" applyNumberFormat="1" applyBorder="1" applyAlignment="1">
      <alignment vertical="justify"/>
    </xf>
    <xf numFmtId="0" fontId="0" fillId="0" borderId="12" xfId="0" applyBorder="1"/>
    <xf numFmtId="0" fontId="0" fillId="0" borderId="13" xfId="0" applyBorder="1"/>
    <xf numFmtId="167" fontId="0" fillId="0" borderId="11" xfId="0" applyNumberFormat="1" applyBorder="1"/>
    <xf numFmtId="0" fontId="0" fillId="0" borderId="9" xfId="0" applyBorder="1"/>
    <xf numFmtId="167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9" xfId="0" applyFont="1" applyBorder="1"/>
    <xf numFmtId="0" fontId="2" fillId="0" borderId="9" xfId="0" applyFont="1" applyBorder="1"/>
    <xf numFmtId="164" fontId="2" fillId="0" borderId="9" xfId="0" applyNumberFormat="1" applyFont="1" applyBorder="1"/>
    <xf numFmtId="165" fontId="2" fillId="0" borderId="9" xfId="0" applyNumberFormat="1" applyFont="1" applyBorder="1"/>
    <xf numFmtId="164" fontId="2" fillId="0" borderId="9" xfId="0" applyNumberFormat="1" applyFont="1" applyBorder="1" applyAlignment="1">
      <alignment vertical="justify"/>
    </xf>
    <xf numFmtId="164" fontId="2" fillId="9" borderId="9" xfId="0" applyNumberFormat="1" applyFont="1" applyFill="1" applyBorder="1"/>
    <xf numFmtId="166" fontId="2" fillId="0" borderId="9" xfId="0" applyNumberFormat="1" applyFont="1" applyBorder="1"/>
    <xf numFmtId="167" fontId="0" fillId="0" borderId="21" xfId="0" applyNumberFormat="1" applyBorder="1"/>
    <xf numFmtId="167" fontId="0" fillId="0" borderId="22" xfId="0" applyNumberFormat="1" applyBorder="1"/>
    <xf numFmtId="167" fontId="1" fillId="0" borderId="0" xfId="0" applyNumberFormat="1" applyFont="1" applyAlignment="1">
      <alignment horizontal="center"/>
    </xf>
    <xf numFmtId="0" fontId="4" fillId="0" borderId="0" xfId="0" applyFont="1"/>
    <xf numFmtId="167" fontId="4" fillId="0" borderId="0" xfId="0" applyNumberFormat="1" applyFont="1"/>
    <xf numFmtId="166" fontId="0" fillId="0" borderId="9" xfId="0" applyNumberFormat="1" applyBorder="1"/>
    <xf numFmtId="0" fontId="1" fillId="11" borderId="9" xfId="0" applyFont="1" applyFill="1" applyBorder="1"/>
    <xf numFmtId="167" fontId="1" fillId="3" borderId="8" xfId="0" applyNumberFormat="1" applyFont="1" applyFill="1" applyBorder="1" applyAlignment="1">
      <alignment vertical="center"/>
    </xf>
    <xf numFmtId="167" fontId="1" fillId="4" borderId="8" xfId="0" applyNumberFormat="1" applyFont="1" applyFill="1" applyBorder="1" applyAlignment="1">
      <alignment vertical="center"/>
    </xf>
    <xf numFmtId="167" fontId="1" fillId="4" borderId="15" xfId="0" applyNumberFormat="1" applyFont="1" applyFill="1" applyBorder="1" applyAlignment="1">
      <alignment vertical="center"/>
    </xf>
    <xf numFmtId="167" fontId="1" fillId="5" borderId="8" xfId="0" applyNumberFormat="1" applyFont="1" applyFill="1" applyBorder="1" applyAlignment="1">
      <alignment vertical="center"/>
    </xf>
    <xf numFmtId="167" fontId="1" fillId="5" borderId="15" xfId="0" applyNumberFormat="1" applyFont="1" applyFill="1" applyBorder="1" applyAlignment="1">
      <alignment vertical="center"/>
    </xf>
    <xf numFmtId="0" fontId="0" fillId="0" borderId="25" xfId="0" applyBorder="1"/>
    <xf numFmtId="0" fontId="0" fillId="12" borderId="0" xfId="0" applyFill="1"/>
    <xf numFmtId="167" fontId="6" fillId="0" borderId="0" xfId="0" applyNumberFormat="1" applyFont="1" applyAlignment="1">
      <alignment horizontal="center"/>
    </xf>
    <xf numFmtId="167" fontId="0" fillId="12" borderId="18" xfId="0" applyNumberFormat="1" applyFill="1" applyBorder="1"/>
    <xf numFmtId="0" fontId="3" fillId="10" borderId="9" xfId="0" applyFont="1" applyFill="1" applyBorder="1"/>
    <xf numFmtId="0" fontId="3" fillId="10" borderId="17" xfId="0" applyFont="1" applyFill="1" applyBorder="1"/>
    <xf numFmtId="167" fontId="1" fillId="6" borderId="7" xfId="0" applyNumberFormat="1" applyFont="1" applyFill="1" applyBorder="1"/>
    <xf numFmtId="167" fontId="0" fillId="0" borderId="18" xfId="0" applyNumberFormat="1" applyBorder="1" applyAlignment="1">
      <alignment vertical="center"/>
    </xf>
    <xf numFmtId="167" fontId="0" fillId="0" borderId="18" xfId="0" applyNumberFormat="1" applyBorder="1" applyAlignment="1">
      <alignment horizontal="center" vertical="center"/>
    </xf>
    <xf numFmtId="167" fontId="0" fillId="0" borderId="27" xfId="0" applyNumberFormat="1" applyBorder="1" applyAlignment="1">
      <alignment vertical="center"/>
    </xf>
    <xf numFmtId="0" fontId="0" fillId="0" borderId="4" xfId="0" applyBorder="1"/>
    <xf numFmtId="167" fontId="1" fillId="0" borderId="9" xfId="0" applyNumberFormat="1" applyFont="1" applyBorder="1" applyAlignment="1">
      <alignment vertical="center"/>
    </xf>
    <xf numFmtId="3" fontId="2" fillId="0" borderId="0" xfId="0" applyNumberFormat="1" applyFont="1"/>
    <xf numFmtId="3" fontId="0" fillId="0" borderId="0" xfId="0" applyNumberFormat="1"/>
    <xf numFmtId="0" fontId="1" fillId="7" borderId="9" xfId="0" applyFont="1" applyFill="1" applyBorder="1"/>
    <xf numFmtId="167" fontId="1" fillId="7" borderId="9" xfId="0" applyNumberFormat="1" applyFont="1" applyFill="1" applyBorder="1" applyAlignment="1">
      <alignment vertical="justify"/>
    </xf>
    <xf numFmtId="167" fontId="1" fillId="7" borderId="9" xfId="0" applyNumberFormat="1" applyFont="1" applyFill="1" applyBorder="1" applyAlignment="1">
      <alignment horizontal="center" vertical="center"/>
    </xf>
    <xf numFmtId="167" fontId="1" fillId="7" borderId="9" xfId="0" applyNumberFormat="1" applyFont="1" applyFill="1" applyBorder="1" applyAlignment="1">
      <alignment vertic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vertical="justify"/>
    </xf>
    <xf numFmtId="0" fontId="2" fillId="11" borderId="9" xfId="0" applyFont="1" applyFill="1" applyBorder="1"/>
    <xf numFmtId="166" fontId="7" fillId="0" borderId="9" xfId="0" applyNumberFormat="1" applyFont="1" applyBorder="1"/>
    <xf numFmtId="167" fontId="7" fillId="0" borderId="9" xfId="0" applyNumberFormat="1" applyFont="1" applyBorder="1"/>
    <xf numFmtId="167" fontId="2" fillId="0" borderId="9" xfId="0" applyNumberFormat="1" applyFont="1" applyBorder="1"/>
    <xf numFmtId="167" fontId="7" fillId="0" borderId="9" xfId="0" applyNumberFormat="1" applyFont="1" applyBorder="1" applyAlignment="1">
      <alignment vertical="justify"/>
    </xf>
    <xf numFmtId="167" fontId="0" fillId="0" borderId="31" xfId="0" applyNumberFormat="1" applyBorder="1"/>
    <xf numFmtId="167" fontId="0" fillId="0" borderId="32" xfId="0" applyNumberFormat="1" applyBorder="1"/>
    <xf numFmtId="167" fontId="7" fillId="0" borderId="32" xfId="0" applyNumberFormat="1" applyFont="1" applyBorder="1"/>
    <xf numFmtId="167" fontId="7" fillId="0" borderId="31" xfId="0" applyNumberFormat="1" applyFont="1" applyBorder="1"/>
    <xf numFmtId="167" fontId="1" fillId="3" borderId="30" xfId="0" applyNumberFormat="1" applyFont="1" applyFill="1" applyBorder="1" applyAlignment="1">
      <alignment vertical="center"/>
    </xf>
    <xf numFmtId="167" fontId="1" fillId="3" borderId="15" xfId="0" applyNumberFormat="1" applyFont="1" applyFill="1" applyBorder="1" applyAlignment="1">
      <alignment vertical="center"/>
    </xf>
    <xf numFmtId="167" fontId="0" fillId="0" borderId="2" xfId="0" applyNumberFormat="1" applyBorder="1"/>
    <xf numFmtId="167" fontId="1" fillId="4" borderId="30" xfId="0" applyNumberFormat="1" applyFont="1" applyFill="1" applyBorder="1" applyAlignment="1">
      <alignment vertical="center"/>
    </xf>
    <xf numFmtId="167" fontId="1" fillId="5" borderId="30" xfId="0" applyNumberFormat="1" applyFont="1" applyFill="1" applyBorder="1" applyAlignment="1">
      <alignment vertical="center"/>
    </xf>
    <xf numFmtId="0" fontId="1" fillId="8" borderId="0" xfId="0" applyFont="1" applyFill="1"/>
    <xf numFmtId="0" fontId="0" fillId="8" borderId="0" xfId="0" applyFill="1"/>
    <xf numFmtId="167" fontId="1" fillId="2" borderId="1" xfId="0" applyNumberFormat="1" applyFont="1" applyFill="1" applyBorder="1" applyAlignment="1">
      <alignment vertical="center"/>
    </xf>
    <xf numFmtId="167" fontId="1" fillId="6" borderId="1" xfId="0" applyNumberFormat="1" applyFont="1" applyFill="1" applyBorder="1"/>
    <xf numFmtId="0" fontId="1" fillId="6" borderId="19" xfId="0" applyFont="1" applyFill="1" applyBorder="1"/>
    <xf numFmtId="167" fontId="1" fillId="6" borderId="23" xfId="0" applyNumberFormat="1" applyFont="1" applyFill="1" applyBorder="1"/>
    <xf numFmtId="167" fontId="1" fillId="6" borderId="23" xfId="0" applyNumberFormat="1" applyFont="1" applyFill="1" applyBorder="1" applyAlignment="1">
      <alignment horizontal="left"/>
    </xf>
    <xf numFmtId="167" fontId="1" fillId="6" borderId="34" xfId="0" applyNumberFormat="1" applyFont="1" applyFill="1" applyBorder="1"/>
    <xf numFmtId="0" fontId="0" fillId="0" borderId="33" xfId="0" applyBorder="1"/>
    <xf numFmtId="0" fontId="1" fillId="4" borderId="36" xfId="0" applyFont="1" applyFill="1" applyBorder="1" applyAlignment="1">
      <alignment vertical="center"/>
    </xf>
    <xf numFmtId="0" fontId="3" fillId="10" borderId="37" xfId="0" applyFont="1" applyFill="1" applyBorder="1"/>
    <xf numFmtId="0" fontId="1" fillId="0" borderId="40" xfId="0" applyFont="1" applyBorder="1" applyAlignment="1">
      <alignment vertical="center"/>
    </xf>
    <xf numFmtId="167" fontId="0" fillId="0" borderId="0" xfId="0" applyNumberFormat="1" applyAlignment="1">
      <alignment vertical="center"/>
    </xf>
    <xf numFmtId="167" fontId="1" fillId="0" borderId="35" xfId="0" applyNumberFormat="1" applyFont="1" applyBorder="1" applyAlignment="1">
      <alignment vertical="center"/>
    </xf>
    <xf numFmtId="0" fontId="1" fillId="12" borderId="38" xfId="0" applyFont="1" applyFill="1" applyBorder="1"/>
    <xf numFmtId="167" fontId="0" fillId="12" borderId="0" xfId="0" applyNumberFormat="1" applyFill="1"/>
    <xf numFmtId="0" fontId="0" fillId="12" borderId="33" xfId="0" applyFill="1" applyBorder="1"/>
    <xf numFmtId="0" fontId="0" fillId="0" borderId="39" xfId="0" applyBorder="1"/>
    <xf numFmtId="166" fontId="1" fillId="12" borderId="28" xfId="0" applyNumberFormat="1" applyFont="1" applyFill="1" applyBorder="1"/>
    <xf numFmtId="167" fontId="1" fillId="12" borderId="0" xfId="0" applyNumberFormat="1" applyFont="1" applyFill="1" applyAlignment="1">
      <alignment vertical="justify"/>
    </xf>
    <xf numFmtId="0" fontId="0" fillId="12" borderId="39" xfId="0" applyFill="1" applyBorder="1"/>
    <xf numFmtId="0" fontId="1" fillId="3" borderId="38" xfId="0" applyFont="1" applyFill="1" applyBorder="1" applyAlignment="1">
      <alignment vertical="center"/>
    </xf>
    <xf numFmtId="0" fontId="0" fillId="12" borderId="28" xfId="0" applyFill="1" applyBorder="1"/>
    <xf numFmtId="167" fontId="0" fillId="12" borderId="0" xfId="0" applyNumberFormat="1" applyFill="1" applyAlignment="1">
      <alignment vertical="justify"/>
    </xf>
    <xf numFmtId="0" fontId="1" fillId="4" borderId="38" xfId="0" applyFont="1" applyFill="1" applyBorder="1" applyAlignment="1">
      <alignment vertical="center"/>
    </xf>
    <xf numFmtId="167" fontId="1" fillId="4" borderId="7" xfId="0" applyNumberFormat="1" applyFont="1" applyFill="1" applyBorder="1" applyAlignment="1">
      <alignment vertical="center"/>
    </xf>
    <xf numFmtId="0" fontId="0" fillId="0" borderId="37" xfId="0" applyBorder="1"/>
    <xf numFmtId="0" fontId="0" fillId="11" borderId="28" xfId="0" applyFill="1" applyBorder="1"/>
    <xf numFmtId="167" fontId="0" fillId="11" borderId="0" xfId="0" applyNumberFormat="1" applyFill="1"/>
    <xf numFmtId="0" fontId="0" fillId="11" borderId="39" xfId="0" applyFill="1" applyBorder="1"/>
    <xf numFmtId="0" fontId="1" fillId="5" borderId="38" xfId="0" applyFont="1" applyFill="1" applyBorder="1" applyAlignment="1">
      <alignment vertical="center"/>
    </xf>
    <xf numFmtId="167" fontId="1" fillId="5" borderId="1" xfId="0" applyNumberFormat="1" applyFont="1" applyFill="1" applyBorder="1" applyAlignment="1">
      <alignment vertical="center"/>
    </xf>
    <xf numFmtId="0" fontId="0" fillId="0" borderId="28" xfId="0" applyBorder="1"/>
    <xf numFmtId="0" fontId="0" fillId="0" borderId="1" xfId="0" applyBorder="1"/>
    <xf numFmtId="167" fontId="0" fillId="0" borderId="1" xfId="0" applyNumberFormat="1" applyBorder="1"/>
    <xf numFmtId="0" fontId="1" fillId="2" borderId="21" xfId="0" applyFont="1" applyFill="1" applyBorder="1"/>
    <xf numFmtId="167" fontId="1" fillId="2" borderId="19" xfId="0" applyNumberFormat="1" applyFont="1" applyFill="1" applyBorder="1" applyAlignment="1">
      <alignment vertical="center"/>
    </xf>
    <xf numFmtId="167" fontId="1" fillId="2" borderId="23" xfId="0" applyNumberFormat="1" applyFont="1" applyFill="1" applyBorder="1" applyAlignment="1">
      <alignment vertical="center"/>
    </xf>
    <xf numFmtId="167" fontId="1" fillId="2" borderId="20" xfId="0" applyNumberFormat="1" applyFont="1" applyFill="1" applyBorder="1" applyAlignment="1">
      <alignment vertical="center"/>
    </xf>
    <xf numFmtId="167" fontId="0" fillId="0" borderId="1" xfId="0" applyNumberFormat="1" applyBorder="1" applyAlignment="1">
      <alignment vertical="justify"/>
    </xf>
    <xf numFmtId="167" fontId="0" fillId="0" borderId="24" xfId="0" applyNumberFormat="1" applyBorder="1" applyAlignment="1">
      <alignment vertical="justify"/>
    </xf>
    <xf numFmtId="167" fontId="0" fillId="0" borderId="20" xfId="0" applyNumberFormat="1" applyBorder="1" applyAlignment="1">
      <alignment vertical="justify"/>
    </xf>
    <xf numFmtId="0" fontId="1" fillId="12" borderId="40" xfId="0" applyFont="1" applyFill="1" applyBorder="1"/>
    <xf numFmtId="167" fontId="1" fillId="12" borderId="18" xfId="0" applyNumberFormat="1" applyFont="1" applyFill="1" applyBorder="1"/>
    <xf numFmtId="167" fontId="1" fillId="12" borderId="27" xfId="0" applyNumberFormat="1" applyFont="1" applyFill="1" applyBorder="1"/>
    <xf numFmtId="167" fontId="1" fillId="12" borderId="1" xfId="0" applyNumberFormat="1" applyFont="1" applyFill="1" applyBorder="1"/>
    <xf numFmtId="0" fontId="1" fillId="8" borderId="19" xfId="0" applyFont="1" applyFill="1" applyBorder="1"/>
    <xf numFmtId="167" fontId="1" fillId="8" borderId="23" xfId="0" applyNumberFormat="1" applyFont="1" applyFill="1" applyBorder="1"/>
    <xf numFmtId="167" fontId="1" fillId="8" borderId="34" xfId="0" applyNumberFormat="1" applyFont="1" applyFill="1" applyBorder="1"/>
    <xf numFmtId="167" fontId="1" fillId="8" borderId="1" xfId="0" applyNumberFormat="1" applyFont="1" applyFill="1" applyBorder="1"/>
    <xf numFmtId="0" fontId="0" fillId="8" borderId="1" xfId="0" applyFill="1" applyBorder="1"/>
    <xf numFmtId="167" fontId="6" fillId="8" borderId="0" xfId="0" applyNumberFormat="1" applyFont="1" applyFill="1" applyAlignment="1">
      <alignment horizontal="center"/>
    </xf>
    <xf numFmtId="167" fontId="0" fillId="8" borderId="0" xfId="0" applyNumberFormat="1" applyFill="1"/>
    <xf numFmtId="167" fontId="1" fillId="12" borderId="8" xfId="0" applyNumberFormat="1" applyFont="1" applyFill="1" applyBorder="1"/>
    <xf numFmtId="167" fontId="1" fillId="12" borderId="15" xfId="0" applyNumberFormat="1" applyFont="1" applyFill="1" applyBorder="1"/>
    <xf numFmtId="167" fontId="1" fillId="12" borderId="26" xfId="0" applyNumberFormat="1" applyFont="1" applyFill="1" applyBorder="1"/>
    <xf numFmtId="167" fontId="1" fillId="12" borderId="0" xfId="0" applyNumberFormat="1" applyFont="1" applyFill="1"/>
    <xf numFmtId="168" fontId="2" fillId="0" borderId="0" xfId="0" applyNumberFormat="1" applyFont="1"/>
    <xf numFmtId="166" fontId="2" fillId="11" borderId="9" xfId="0" applyNumberFormat="1" applyFont="1" applyFill="1" applyBorder="1"/>
    <xf numFmtId="165" fontId="9" fillId="0" borderId="9" xfId="0" applyNumberFormat="1" applyFont="1" applyBorder="1"/>
    <xf numFmtId="17" fontId="5" fillId="0" borderId="0" xfId="0" applyNumberFormat="1" applyFont="1"/>
    <xf numFmtId="15" fontId="1" fillId="0" borderId="0" xfId="0" applyNumberFormat="1" applyFont="1"/>
    <xf numFmtId="15" fontId="1" fillId="8" borderId="0" xfId="0" applyNumberFormat="1" applyFont="1" applyFill="1"/>
    <xf numFmtId="0" fontId="2" fillId="8" borderId="0" xfId="0" applyFont="1" applyFill="1"/>
    <xf numFmtId="15" fontId="5" fillId="8" borderId="0" xfId="0" applyNumberFormat="1" applyFont="1" applyFill="1" applyAlignment="1">
      <alignment horizontal="center" vertical="center"/>
    </xf>
    <xf numFmtId="0" fontId="3" fillId="8" borderId="9" xfId="0" applyFont="1" applyFill="1" applyBorder="1"/>
    <xf numFmtId="164" fontId="3" fillId="8" borderId="9" xfId="0" applyNumberFormat="1" applyFont="1" applyFill="1" applyBorder="1"/>
    <xf numFmtId="165" fontId="3" fillId="8" borderId="9" xfId="0" applyNumberFormat="1" applyFont="1" applyFill="1" applyBorder="1"/>
    <xf numFmtId="0" fontId="2" fillId="8" borderId="9" xfId="0" applyFont="1" applyFill="1" applyBorder="1"/>
    <xf numFmtId="0" fontId="1" fillId="8" borderId="9" xfId="0" applyFont="1" applyFill="1" applyBorder="1"/>
    <xf numFmtId="166" fontId="1" fillId="8" borderId="17" xfId="0" applyNumberFormat="1" applyFont="1" applyFill="1" applyBorder="1"/>
    <xf numFmtId="166" fontId="8" fillId="8" borderId="17" xfId="0" applyNumberFormat="1" applyFont="1" applyFill="1" applyBorder="1"/>
    <xf numFmtId="166" fontId="0" fillId="8" borderId="17" xfId="0" applyNumberFormat="1" applyFill="1" applyBorder="1"/>
    <xf numFmtId="4" fontId="1" fillId="8" borderId="0" xfId="0" applyNumberFormat="1" applyFont="1" applyFill="1"/>
    <xf numFmtId="0" fontId="1" fillId="8" borderId="38" xfId="0" applyFont="1" applyFill="1" applyBorder="1"/>
    <xf numFmtId="167" fontId="0" fillId="8" borderId="23" xfId="0" applyNumberFormat="1" applyFill="1" applyBorder="1"/>
    <xf numFmtId="167" fontId="0" fillId="8" borderId="20" xfId="0" applyNumberFormat="1" applyFill="1" applyBorder="1"/>
    <xf numFmtId="0" fontId="0" fillId="8" borderId="33" xfId="0" applyFill="1" applyBorder="1"/>
    <xf numFmtId="166" fontId="1" fillId="8" borderId="1" xfId="0" applyNumberFormat="1" applyFont="1" applyFill="1" applyBorder="1"/>
    <xf numFmtId="167" fontId="1" fillId="8" borderId="1" xfId="0" applyNumberFormat="1" applyFont="1" applyFill="1" applyBorder="1" applyAlignment="1">
      <alignment vertical="justify"/>
    </xf>
    <xf numFmtId="167" fontId="1" fillId="8" borderId="42" xfId="0" applyNumberFormat="1" applyFont="1" applyFill="1" applyBorder="1" applyAlignment="1">
      <alignment vertical="justify"/>
    </xf>
    <xf numFmtId="167" fontId="0" fillId="8" borderId="20" xfId="0" applyNumberFormat="1" applyFill="1" applyBorder="1" applyAlignment="1">
      <alignment vertical="justify"/>
    </xf>
    <xf numFmtId="0" fontId="1" fillId="8" borderId="36" xfId="0" applyFont="1" applyFill="1" applyBorder="1"/>
    <xf numFmtId="167" fontId="1" fillId="8" borderId="5" xfId="0" applyNumberFormat="1" applyFont="1" applyFill="1" applyBorder="1"/>
    <xf numFmtId="167" fontId="1" fillId="8" borderId="16" xfId="0" applyNumberFormat="1" applyFont="1" applyFill="1" applyBorder="1"/>
    <xf numFmtId="167" fontId="8" fillId="8" borderId="30" xfId="0" applyNumberFormat="1" applyFont="1" applyFill="1" applyBorder="1"/>
    <xf numFmtId="0" fontId="0" fillId="8" borderId="41" xfId="0" applyFill="1" applyBorder="1"/>
    <xf numFmtId="167" fontId="1" fillId="8" borderId="30" xfId="0" applyNumberFormat="1" applyFont="1" applyFill="1" applyBorder="1"/>
    <xf numFmtId="167" fontId="0" fillId="8" borderId="5" xfId="0" applyNumberFormat="1" applyFill="1" applyBorder="1"/>
    <xf numFmtId="167" fontId="1" fillId="8" borderId="0" xfId="0" applyNumberFormat="1" applyFont="1" applyFill="1"/>
    <xf numFmtId="167" fontId="1" fillId="8" borderId="20" xfId="0" applyNumberFormat="1" applyFont="1" applyFill="1" applyBorder="1"/>
    <xf numFmtId="167" fontId="1" fillId="8" borderId="19" xfId="0" applyNumberFormat="1" applyFont="1" applyFill="1" applyBorder="1"/>
    <xf numFmtId="0" fontId="1" fillId="8" borderId="24" xfId="0" applyFont="1" applyFill="1" applyBorder="1"/>
    <xf numFmtId="166" fontId="1" fillId="8" borderId="9" xfId="0" applyNumberFormat="1" applyFont="1" applyFill="1" applyBorder="1"/>
    <xf numFmtId="0" fontId="1" fillId="14" borderId="9" xfId="0" applyFont="1" applyFill="1" applyBorder="1" applyAlignment="1">
      <alignment vertical="center"/>
    </xf>
    <xf numFmtId="167" fontId="1" fillId="14" borderId="9" xfId="0" applyNumberFormat="1" applyFont="1" applyFill="1" applyBorder="1" applyAlignment="1">
      <alignment vertical="center"/>
    </xf>
    <xf numFmtId="0" fontId="0" fillId="8" borderId="9" xfId="0" applyFill="1" applyBorder="1"/>
    <xf numFmtId="167" fontId="0" fillId="8" borderId="9" xfId="0" applyNumberFormat="1" applyFill="1" applyBorder="1"/>
    <xf numFmtId="166" fontId="0" fillId="8" borderId="9" xfId="0" applyNumberFormat="1" applyFill="1" applyBorder="1"/>
    <xf numFmtId="0" fontId="1" fillId="12" borderId="9" xfId="0" applyFont="1" applyFill="1" applyBorder="1"/>
    <xf numFmtId="166" fontId="1" fillId="12" borderId="9" xfId="0" applyNumberFormat="1" applyFont="1" applyFill="1" applyBorder="1"/>
    <xf numFmtId="167" fontId="1" fillId="8" borderId="9" xfId="0" applyNumberFormat="1" applyFont="1" applyFill="1" applyBorder="1"/>
    <xf numFmtId="167" fontId="3" fillId="8" borderId="9" xfId="0" applyNumberFormat="1" applyFont="1" applyFill="1" applyBorder="1"/>
    <xf numFmtId="167" fontId="1" fillId="11" borderId="9" xfId="0" applyNumberFormat="1" applyFont="1" applyFill="1" applyBorder="1"/>
    <xf numFmtId="167" fontId="3" fillId="11" borderId="9" xfId="0" applyNumberFormat="1" applyFont="1" applyFill="1" applyBorder="1"/>
    <xf numFmtId="0" fontId="3" fillId="7" borderId="9" xfId="0" applyFont="1" applyFill="1" applyBorder="1" applyAlignment="1">
      <alignment vertical="center"/>
    </xf>
    <xf numFmtId="167" fontId="1" fillId="14" borderId="9" xfId="0" applyNumberFormat="1" applyFont="1" applyFill="1" applyBorder="1" applyAlignment="1">
      <alignment horizontal="center" vertical="center"/>
    </xf>
    <xf numFmtId="167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1" fillId="8" borderId="9" xfId="0" applyFont="1" applyFill="1" applyBorder="1" applyAlignment="1">
      <alignment horizontal="left" vertical="top"/>
    </xf>
    <xf numFmtId="167" fontId="1" fillId="8" borderId="9" xfId="0" applyNumberFormat="1" applyFont="1" applyFill="1" applyBorder="1" applyAlignment="1">
      <alignment horizontal="left" vertical="top"/>
    </xf>
    <xf numFmtId="167" fontId="8" fillId="8" borderId="9" xfId="0" applyNumberFormat="1" applyFont="1" applyFill="1" applyBorder="1" applyAlignment="1">
      <alignment horizontal="left" vertical="top"/>
    </xf>
    <xf numFmtId="0" fontId="0" fillId="8" borderId="9" xfId="0" applyFill="1" applyBorder="1" applyAlignment="1">
      <alignment horizontal="left" vertical="top"/>
    </xf>
    <xf numFmtId="167" fontId="0" fillId="8" borderId="9" xfId="0" applyNumberForma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167" fontId="1" fillId="15" borderId="9" xfId="0" applyNumberFormat="1" applyFont="1" applyFill="1" applyBorder="1" applyAlignment="1">
      <alignment horizontal="left" vertical="top"/>
    </xf>
    <xf numFmtId="167" fontId="1" fillId="15" borderId="0" xfId="0" applyNumberFormat="1" applyFont="1" applyFill="1" applyAlignment="1">
      <alignment horizontal="left" vertical="top"/>
    </xf>
    <xf numFmtId="0" fontId="1" fillId="8" borderId="0" xfId="0" applyFont="1" applyFill="1" applyAlignment="1">
      <alignment horizontal="left" vertical="top"/>
    </xf>
    <xf numFmtId="15" fontId="1" fillId="8" borderId="0" xfId="0" applyNumberFormat="1" applyFont="1" applyFill="1" applyAlignment="1">
      <alignment horizontal="left" vertical="top"/>
    </xf>
    <xf numFmtId="0" fontId="1" fillId="13" borderId="14" xfId="0" applyFont="1" applyFill="1" applyBorder="1" applyAlignment="1">
      <alignment horizontal="left" vertical="top"/>
    </xf>
    <xf numFmtId="167" fontId="1" fillId="13" borderId="10" xfId="0" applyNumberFormat="1" applyFont="1" applyFill="1" applyBorder="1" applyAlignment="1">
      <alignment horizontal="left" vertical="top"/>
    </xf>
    <xf numFmtId="167" fontId="1" fillId="13" borderId="29" xfId="0" applyNumberFormat="1" applyFont="1" applyFill="1" applyBorder="1" applyAlignment="1">
      <alignment horizontal="left" vertical="top"/>
    </xf>
    <xf numFmtId="167" fontId="1" fillId="13" borderId="30" xfId="0" applyNumberFormat="1" applyFont="1" applyFill="1" applyBorder="1" applyAlignment="1">
      <alignment horizontal="left" vertical="top"/>
    </xf>
    <xf numFmtId="167" fontId="1" fillId="13" borderId="7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00FFFF"/>
      <color rgb="FF9933FF"/>
      <color rgb="FFFFFFCC"/>
      <color rgb="FF008080"/>
      <color rgb="FFFF99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F35"/>
  <sheetViews>
    <sheetView topLeftCell="A9" workbookViewId="0">
      <selection activeCell="B12" sqref="B12"/>
    </sheetView>
  </sheetViews>
  <sheetFormatPr defaultRowHeight="15" customHeight="1"/>
  <cols>
    <col min="1" max="1" width="40" bestFit="1" customWidth="1"/>
    <col min="2" max="2" width="15.42578125" style="6" customWidth="1"/>
    <col min="3" max="3" width="19.5703125" style="6" customWidth="1"/>
    <col min="4" max="5" width="16.7109375" customWidth="1"/>
    <col min="6" max="6" width="57.140625" bestFit="1" customWidth="1"/>
  </cols>
  <sheetData>
    <row r="1" spans="1:6">
      <c r="A1" s="18"/>
      <c r="B1" s="18"/>
      <c r="C1" s="18"/>
      <c r="D1" s="18"/>
      <c r="E1" s="18"/>
      <c r="F1" s="18"/>
    </row>
    <row r="2" spans="1:6">
      <c r="A2" s="18"/>
      <c r="B2" s="18"/>
      <c r="C2" s="130"/>
      <c r="D2" s="18"/>
      <c r="E2" s="18"/>
      <c r="F2" s="18"/>
    </row>
    <row r="3" spans="1:6">
      <c r="A3" s="18"/>
      <c r="B3" s="19"/>
      <c r="C3" s="18"/>
      <c r="D3" s="18"/>
      <c r="E3" s="18"/>
      <c r="F3" s="18"/>
    </row>
    <row r="4" spans="1:6">
      <c r="A4" s="73" t="s">
        <v>0</v>
      </c>
      <c r="B4" s="136"/>
      <c r="C4" s="135">
        <v>45291</v>
      </c>
      <c r="D4" s="136"/>
      <c r="E4" s="136"/>
      <c r="F4" s="136"/>
    </row>
    <row r="5" spans="1:6">
      <c r="A5" s="57" t="s">
        <v>1</v>
      </c>
      <c r="B5" s="58" t="s">
        <v>2</v>
      </c>
      <c r="C5" s="58" t="s">
        <v>3</v>
      </c>
      <c r="D5" s="58" t="s">
        <v>4</v>
      </c>
      <c r="E5" s="58" t="s">
        <v>5</v>
      </c>
      <c r="F5" s="58" t="s">
        <v>6</v>
      </c>
    </row>
    <row r="6" spans="1:6">
      <c r="A6" s="20" t="s">
        <v>7</v>
      </c>
      <c r="B6" s="21"/>
      <c r="C6" s="21"/>
      <c r="D6" s="21"/>
      <c r="E6" s="21"/>
      <c r="F6" s="21"/>
    </row>
    <row r="7" spans="1:6">
      <c r="A7" s="21" t="s">
        <v>8</v>
      </c>
      <c r="B7" s="22">
        <v>249759</v>
      </c>
      <c r="C7" s="22">
        <v>249759</v>
      </c>
      <c r="D7" s="26">
        <v>249759</v>
      </c>
      <c r="E7" s="23">
        <f>B7-D7</f>
        <v>0</v>
      </c>
      <c r="F7" s="21"/>
    </row>
    <row r="8" spans="1:6">
      <c r="A8" s="21" t="s">
        <v>9</v>
      </c>
      <c r="B8" s="22">
        <v>55</v>
      </c>
      <c r="C8" s="22">
        <v>909.45</v>
      </c>
      <c r="D8" s="23">
        <v>1300</v>
      </c>
      <c r="E8" s="23">
        <v>1245</v>
      </c>
      <c r="F8" s="18"/>
    </row>
    <row r="9" spans="1:6">
      <c r="A9" s="138" t="s">
        <v>10</v>
      </c>
      <c r="B9" s="139">
        <v>249814</v>
      </c>
      <c r="C9" s="139">
        <f>SUM(C6:C8)</f>
        <v>250668.45</v>
      </c>
      <c r="D9" s="140">
        <f>SUM(D7:D8)</f>
        <v>251059</v>
      </c>
      <c r="E9" s="140">
        <v>1245</v>
      </c>
      <c r="F9" s="141"/>
    </row>
    <row r="10" spans="1:6">
      <c r="A10" s="59"/>
      <c r="B10" s="59"/>
      <c r="C10" s="59"/>
      <c r="D10" s="131"/>
      <c r="E10" s="59"/>
      <c r="F10" s="59"/>
    </row>
    <row r="11" spans="1:6">
      <c r="A11" s="178" t="s">
        <v>1</v>
      </c>
      <c r="B11" s="178" t="s">
        <v>2</v>
      </c>
      <c r="C11" s="178" t="s">
        <v>3</v>
      </c>
      <c r="D11" s="178" t="s">
        <v>4</v>
      </c>
      <c r="E11" s="178" t="s">
        <v>5</v>
      </c>
      <c r="F11" s="178" t="s">
        <v>6</v>
      </c>
    </row>
    <row r="12" spans="1:6">
      <c r="A12" s="21" t="s">
        <v>11</v>
      </c>
      <c r="B12" s="24">
        <v>135500</v>
      </c>
      <c r="C12" s="22">
        <v>114249.56</v>
      </c>
      <c r="D12" s="26">
        <v>167675</v>
      </c>
      <c r="E12" s="60">
        <f>B12-D12</f>
        <v>-32175</v>
      </c>
      <c r="F12" s="21" t="s">
        <v>12</v>
      </c>
    </row>
    <row r="13" spans="1:6">
      <c r="A13" s="21" t="s">
        <v>13</v>
      </c>
      <c r="B13" s="24">
        <v>1500</v>
      </c>
      <c r="C13" s="22">
        <v>11695</v>
      </c>
      <c r="D13" s="26">
        <v>13600</v>
      </c>
      <c r="E13" s="60">
        <f t="shared" ref="E13:E31" si="0">B13-D13</f>
        <v>-12100</v>
      </c>
      <c r="F13" s="21"/>
    </row>
    <row r="14" spans="1:6">
      <c r="A14" s="21" t="s">
        <v>14</v>
      </c>
      <c r="B14" s="24">
        <v>0</v>
      </c>
      <c r="C14" s="22">
        <v>527.59</v>
      </c>
      <c r="D14" s="26">
        <v>528</v>
      </c>
      <c r="E14" s="60">
        <f t="shared" si="0"/>
        <v>-528</v>
      </c>
      <c r="F14" s="21"/>
    </row>
    <row r="15" spans="1:6">
      <c r="A15" s="21" t="s">
        <v>15</v>
      </c>
      <c r="B15" s="24">
        <v>600</v>
      </c>
      <c r="C15" s="22">
        <v>591</v>
      </c>
      <c r="D15" s="23">
        <v>600</v>
      </c>
      <c r="E15" s="132">
        <f>B15-D15</f>
        <v>0</v>
      </c>
      <c r="F15" s="21"/>
    </row>
    <row r="16" spans="1:6">
      <c r="A16" s="21" t="s">
        <v>16</v>
      </c>
      <c r="B16" s="24">
        <v>15</v>
      </c>
      <c r="C16" s="22">
        <v>13</v>
      </c>
      <c r="D16" s="23">
        <v>20</v>
      </c>
      <c r="E16" s="23">
        <f t="shared" si="0"/>
        <v>-5</v>
      </c>
      <c r="F16" s="21"/>
    </row>
    <row r="17" spans="1:6">
      <c r="A17" s="21" t="s">
        <v>17</v>
      </c>
      <c r="B17" s="24">
        <v>2000</v>
      </c>
      <c r="C17" s="22">
        <v>1009.46</v>
      </c>
      <c r="D17" s="23">
        <v>1500</v>
      </c>
      <c r="E17" s="23">
        <f t="shared" si="0"/>
        <v>500</v>
      </c>
      <c r="F17" s="21"/>
    </row>
    <row r="18" spans="1:6">
      <c r="A18" s="21" t="s">
        <v>18</v>
      </c>
      <c r="B18" s="24">
        <v>3500</v>
      </c>
      <c r="C18" s="25">
        <v>2922.82</v>
      </c>
      <c r="D18" s="23">
        <v>3500</v>
      </c>
      <c r="E18" s="23">
        <f t="shared" si="0"/>
        <v>0</v>
      </c>
      <c r="F18" s="21" t="s">
        <v>19</v>
      </c>
    </row>
    <row r="19" spans="1:6">
      <c r="A19" s="21" t="s">
        <v>20</v>
      </c>
      <c r="B19" s="24">
        <v>500</v>
      </c>
      <c r="C19" s="25">
        <v>0</v>
      </c>
      <c r="D19" s="23">
        <v>0</v>
      </c>
      <c r="E19" s="23">
        <f t="shared" si="0"/>
        <v>500</v>
      </c>
      <c r="F19" s="21"/>
    </row>
    <row r="20" spans="1:6">
      <c r="A20" s="21" t="s">
        <v>21</v>
      </c>
      <c r="B20" s="24">
        <v>500</v>
      </c>
      <c r="C20" s="22">
        <v>0</v>
      </c>
      <c r="D20" s="23">
        <v>0</v>
      </c>
      <c r="E20" s="23">
        <f t="shared" si="0"/>
        <v>500</v>
      </c>
      <c r="F20" s="21"/>
    </row>
    <row r="21" spans="1:6">
      <c r="A21" s="21" t="s">
        <v>22</v>
      </c>
      <c r="B21" s="24">
        <v>3000</v>
      </c>
      <c r="C21" s="22">
        <v>2601.33</v>
      </c>
      <c r="D21" s="23">
        <v>3000</v>
      </c>
      <c r="E21" s="23">
        <f t="shared" si="0"/>
        <v>0</v>
      </c>
      <c r="F21" s="21"/>
    </row>
    <row r="22" spans="1:6">
      <c r="A22" s="21" t="s">
        <v>23</v>
      </c>
      <c r="B22" s="24">
        <v>300</v>
      </c>
      <c r="C22" s="22">
        <v>74.66</v>
      </c>
      <c r="D22" s="23">
        <v>100</v>
      </c>
      <c r="E22" s="23">
        <f t="shared" si="0"/>
        <v>200</v>
      </c>
      <c r="F22" s="21"/>
    </row>
    <row r="23" spans="1:6">
      <c r="A23" s="21" t="s">
        <v>24</v>
      </c>
      <c r="B23" s="24">
        <v>1500</v>
      </c>
      <c r="C23" s="22">
        <v>895</v>
      </c>
      <c r="D23" s="23">
        <v>2195</v>
      </c>
      <c r="E23" s="23">
        <f t="shared" si="0"/>
        <v>-695</v>
      </c>
      <c r="F23" s="21" t="s">
        <v>25</v>
      </c>
    </row>
    <row r="24" spans="1:6">
      <c r="A24" s="21" t="s">
        <v>26</v>
      </c>
      <c r="B24" s="24">
        <v>2000</v>
      </c>
      <c r="C24" s="22">
        <v>3196.49</v>
      </c>
      <c r="D24" s="23">
        <v>3811.76</v>
      </c>
      <c r="E24" s="23">
        <f t="shared" si="0"/>
        <v>-1811.7600000000002</v>
      </c>
      <c r="F24" s="21"/>
    </row>
    <row r="25" spans="1:6">
      <c r="A25" s="21" t="s">
        <v>27</v>
      </c>
      <c r="B25" s="24">
        <v>6000</v>
      </c>
      <c r="C25" s="22">
        <v>6238.54</v>
      </c>
      <c r="D25" s="23">
        <v>6239</v>
      </c>
      <c r="E25" s="23">
        <f t="shared" si="0"/>
        <v>-239</v>
      </c>
      <c r="F25" s="21" t="s">
        <v>28</v>
      </c>
    </row>
    <row r="26" spans="1:6">
      <c r="A26" s="21" t="s">
        <v>29</v>
      </c>
      <c r="B26" s="24">
        <v>900</v>
      </c>
      <c r="C26" s="22">
        <v>214.16</v>
      </c>
      <c r="D26" s="23">
        <v>250</v>
      </c>
      <c r="E26" s="23">
        <f t="shared" si="0"/>
        <v>650</v>
      </c>
      <c r="F26" s="18"/>
    </row>
    <row r="27" spans="1:6">
      <c r="A27" s="21" t="s">
        <v>30</v>
      </c>
      <c r="B27" s="24">
        <v>0</v>
      </c>
      <c r="C27" s="22">
        <v>2025</v>
      </c>
      <c r="D27" s="23">
        <v>2500</v>
      </c>
      <c r="E27" s="23">
        <f t="shared" si="0"/>
        <v>-2500</v>
      </c>
      <c r="F27" s="21" t="s">
        <v>31</v>
      </c>
    </row>
    <row r="28" spans="1:6">
      <c r="A28" s="21" t="s">
        <v>32</v>
      </c>
      <c r="B28" s="24">
        <v>100</v>
      </c>
      <c r="C28" s="22">
        <v>0</v>
      </c>
      <c r="D28" s="23">
        <v>50</v>
      </c>
      <c r="E28" s="23">
        <v>50</v>
      </c>
      <c r="F28" s="21"/>
    </row>
    <row r="29" spans="1:6">
      <c r="A29" s="21" t="s">
        <v>33</v>
      </c>
      <c r="B29" s="24">
        <v>2000</v>
      </c>
      <c r="C29" s="22">
        <v>1546</v>
      </c>
      <c r="D29" s="23">
        <v>0</v>
      </c>
      <c r="E29" s="23">
        <v>2000</v>
      </c>
      <c r="F29" s="21"/>
    </row>
    <row r="30" spans="1:6">
      <c r="A30" s="21" t="s">
        <v>34</v>
      </c>
      <c r="B30" s="24">
        <v>1500</v>
      </c>
      <c r="C30" s="22">
        <v>1049</v>
      </c>
      <c r="D30" s="23">
        <v>0</v>
      </c>
      <c r="E30" s="23">
        <f t="shared" ref="E30" si="1">B30-D30</f>
        <v>1500</v>
      </c>
      <c r="F30" s="21"/>
    </row>
    <row r="31" spans="1:6">
      <c r="A31" s="21" t="s">
        <v>35</v>
      </c>
      <c r="B31" s="24">
        <v>200</v>
      </c>
      <c r="C31" s="22">
        <v>160</v>
      </c>
      <c r="D31" s="23">
        <v>200</v>
      </c>
      <c r="E31" s="23">
        <f t="shared" si="0"/>
        <v>0</v>
      </c>
      <c r="F31" s="21"/>
    </row>
    <row r="32" spans="1:6">
      <c r="A32" s="138" t="s">
        <v>36</v>
      </c>
      <c r="B32" s="139">
        <f>SUM(B12:B31)</f>
        <v>161615</v>
      </c>
      <c r="C32" s="139">
        <f>SUM(C12:C31)</f>
        <v>149008.61000000002</v>
      </c>
      <c r="D32" s="140">
        <f>SUM(D12:D31)</f>
        <v>205768.76</v>
      </c>
      <c r="E32" s="140">
        <f>B32-D32</f>
        <v>-44153.760000000009</v>
      </c>
      <c r="F32" s="141"/>
    </row>
    <row r="33" spans="1:6">
      <c r="A33" s="18"/>
      <c r="B33" s="18"/>
      <c r="C33" s="18"/>
      <c r="D33" s="18"/>
      <c r="E33" s="18"/>
      <c r="F33" s="18"/>
    </row>
    <row r="34" spans="1:6">
      <c r="A34" s="18"/>
      <c r="B34" s="18"/>
      <c r="C34" s="18"/>
      <c r="D34" s="51"/>
      <c r="E34" s="51"/>
      <c r="F34" s="18"/>
    </row>
    <row r="35" spans="1:6">
      <c r="A35" s="18"/>
      <c r="B35" s="18"/>
      <c r="C35" s="18"/>
      <c r="D35" s="18"/>
      <c r="E35" s="18"/>
      <c r="F35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2:F31"/>
  <sheetViews>
    <sheetView topLeftCell="A20" workbookViewId="0">
      <selection activeCell="C6" sqref="C6"/>
    </sheetView>
  </sheetViews>
  <sheetFormatPr defaultRowHeight="15" customHeight="1"/>
  <cols>
    <col min="1" max="1" width="28.42578125" bestFit="1" customWidth="1"/>
    <col min="2" max="5" width="19.7109375" style="6" customWidth="1"/>
    <col min="6" max="6" width="23" bestFit="1" customWidth="1"/>
  </cols>
  <sheetData>
    <row r="2" spans="1:6"/>
    <row r="3" spans="1:6"/>
    <row r="4" spans="1:6">
      <c r="A4" s="190" t="s">
        <v>0</v>
      </c>
      <c r="B4" s="191"/>
      <c r="C4" s="191">
        <v>45291</v>
      </c>
      <c r="D4" s="180"/>
      <c r="E4" s="180"/>
      <c r="F4" s="181"/>
    </row>
    <row r="5" spans="1:6">
      <c r="A5" s="192" t="s">
        <v>37</v>
      </c>
      <c r="B5" s="193" t="s">
        <v>2</v>
      </c>
      <c r="C5" s="193" t="s">
        <v>3</v>
      </c>
      <c r="D5" s="194" t="s">
        <v>4</v>
      </c>
      <c r="E5" s="195" t="s">
        <v>5</v>
      </c>
      <c r="F5" s="196" t="s">
        <v>6</v>
      </c>
    </row>
    <row r="6" spans="1:6">
      <c r="A6" s="16" t="s">
        <v>38</v>
      </c>
      <c r="B6" s="10">
        <v>4000</v>
      </c>
      <c r="C6" s="10">
        <v>4520</v>
      </c>
      <c r="D6" s="10">
        <v>5000</v>
      </c>
      <c r="E6" s="62">
        <v>1000</v>
      </c>
      <c r="F6" s="16"/>
    </row>
    <row r="7" spans="1:6">
      <c r="A7" s="142" t="s">
        <v>10</v>
      </c>
      <c r="B7" s="174">
        <f>SUM(B6:B6)</f>
        <v>4000</v>
      </c>
      <c r="C7" s="174">
        <v>4520</v>
      </c>
      <c r="D7" s="174">
        <v>5000</v>
      </c>
      <c r="E7" s="175">
        <f>SUM(E6:E6)</f>
        <v>1000</v>
      </c>
      <c r="F7" s="174"/>
    </row>
    <row r="8" spans="1:6">
      <c r="A8" s="33"/>
      <c r="B8" s="176"/>
      <c r="C8" s="176"/>
      <c r="D8" s="176"/>
      <c r="E8" s="177"/>
      <c r="F8" s="176"/>
    </row>
    <row r="9" spans="1:6">
      <c r="A9" s="182" t="s">
        <v>39</v>
      </c>
      <c r="B9" s="186"/>
      <c r="C9" s="186"/>
      <c r="D9" s="186"/>
      <c r="E9" s="186"/>
      <c r="F9" s="185"/>
    </row>
    <row r="10" spans="1:6">
      <c r="A10" s="187" t="s">
        <v>37</v>
      </c>
      <c r="B10" s="188" t="s">
        <v>2</v>
      </c>
      <c r="C10" s="188" t="s">
        <v>3</v>
      </c>
      <c r="D10" s="188" t="s">
        <v>4</v>
      </c>
      <c r="E10" s="189" t="s">
        <v>5</v>
      </c>
      <c r="F10" s="187" t="s">
        <v>6</v>
      </c>
    </row>
    <row r="11" spans="1:6">
      <c r="A11" s="16" t="s">
        <v>40</v>
      </c>
      <c r="B11" s="11">
        <v>300</v>
      </c>
      <c r="C11" s="11">
        <v>833.5</v>
      </c>
      <c r="D11" s="11">
        <v>1000</v>
      </c>
      <c r="E11" s="63">
        <f t="shared" ref="E11:E16" si="0">B11-D11</f>
        <v>-700</v>
      </c>
      <c r="F11" s="16"/>
    </row>
    <row r="12" spans="1:6">
      <c r="A12" s="16" t="s">
        <v>38</v>
      </c>
      <c r="B12" s="10">
        <v>1000</v>
      </c>
      <c r="C12" s="10">
        <v>898.46</v>
      </c>
      <c r="D12" s="10">
        <v>1000</v>
      </c>
      <c r="E12" s="10">
        <f t="shared" si="0"/>
        <v>0</v>
      </c>
      <c r="F12" s="16"/>
    </row>
    <row r="13" spans="1:6">
      <c r="A13" s="16" t="s">
        <v>41</v>
      </c>
      <c r="B13" s="10">
        <v>3500</v>
      </c>
      <c r="C13" s="10">
        <v>2082</v>
      </c>
      <c r="D13" s="10">
        <v>2082</v>
      </c>
      <c r="E13" s="61">
        <f t="shared" si="0"/>
        <v>1418</v>
      </c>
      <c r="F13" s="16"/>
    </row>
    <row r="14" spans="1:6">
      <c r="A14" s="16" t="s">
        <v>42</v>
      </c>
      <c r="B14" s="10">
        <v>500</v>
      </c>
      <c r="C14" s="10">
        <v>0</v>
      </c>
      <c r="D14" s="10">
        <v>0</v>
      </c>
      <c r="E14" s="10">
        <f t="shared" si="0"/>
        <v>500</v>
      </c>
      <c r="F14" s="16"/>
    </row>
    <row r="15" spans="1:6">
      <c r="A15" s="16" t="s">
        <v>43</v>
      </c>
      <c r="B15" s="10">
        <v>6000</v>
      </c>
      <c r="C15" s="10">
        <v>120</v>
      </c>
      <c r="D15" s="10">
        <v>120</v>
      </c>
      <c r="E15" s="10">
        <f t="shared" si="0"/>
        <v>5880</v>
      </c>
      <c r="F15" s="16"/>
    </row>
    <row r="16" spans="1:6">
      <c r="A16" s="16" t="s">
        <v>44</v>
      </c>
      <c r="B16" s="10">
        <v>500</v>
      </c>
      <c r="C16" s="10">
        <v>670</v>
      </c>
      <c r="D16" s="10">
        <v>1170</v>
      </c>
      <c r="E16" s="61">
        <f t="shared" si="0"/>
        <v>-670</v>
      </c>
      <c r="F16" s="16"/>
    </row>
    <row r="17" spans="1:6">
      <c r="A17" s="16" t="s">
        <v>45</v>
      </c>
      <c r="B17" s="10">
        <v>200</v>
      </c>
      <c r="C17" s="10">
        <v>31.65</v>
      </c>
      <c r="D17" s="10">
        <v>100</v>
      </c>
      <c r="E17" s="61">
        <f>B17-D18</f>
        <v>-1000</v>
      </c>
      <c r="F17" s="16"/>
    </row>
    <row r="18" spans="1:6">
      <c r="A18" s="16" t="s">
        <v>46</v>
      </c>
      <c r="B18" s="10">
        <v>1500</v>
      </c>
      <c r="C18" s="10">
        <v>1080</v>
      </c>
      <c r="D18" s="10">
        <v>1200</v>
      </c>
      <c r="E18" s="10">
        <f t="shared" ref="E18:E28" si="1">B18-D18</f>
        <v>300</v>
      </c>
      <c r="F18" s="16"/>
    </row>
    <row r="19" spans="1:6">
      <c r="A19" s="16" t="s">
        <v>47</v>
      </c>
      <c r="B19" s="10">
        <v>1000</v>
      </c>
      <c r="C19" s="10">
        <v>3000</v>
      </c>
      <c r="D19" s="10">
        <v>3500</v>
      </c>
      <c r="E19" s="61">
        <f t="shared" si="1"/>
        <v>-2500</v>
      </c>
      <c r="F19" s="16"/>
    </row>
    <row r="20" spans="1:6">
      <c r="A20" s="16" t="s">
        <v>48</v>
      </c>
      <c r="B20" s="10">
        <v>500</v>
      </c>
      <c r="C20" s="10">
        <v>730</v>
      </c>
      <c r="D20" s="10">
        <v>800</v>
      </c>
      <c r="E20" s="61">
        <f t="shared" si="1"/>
        <v>-300</v>
      </c>
      <c r="F20" s="16"/>
    </row>
    <row r="21" spans="1:6">
      <c r="A21" s="16" t="s">
        <v>49</v>
      </c>
      <c r="B21" s="10">
        <v>1000</v>
      </c>
      <c r="C21" s="10">
        <v>1800</v>
      </c>
      <c r="D21" s="10">
        <v>2000</v>
      </c>
      <c r="E21" s="61">
        <f t="shared" si="1"/>
        <v>-1000</v>
      </c>
      <c r="F21" s="16"/>
    </row>
    <row r="22" spans="1:6">
      <c r="A22" s="16" t="s">
        <v>50</v>
      </c>
      <c r="B22" s="10">
        <v>9000</v>
      </c>
      <c r="C22" s="10">
        <v>4248</v>
      </c>
      <c r="D22" s="10">
        <v>9000</v>
      </c>
      <c r="E22" s="10">
        <f t="shared" si="1"/>
        <v>0</v>
      </c>
      <c r="F22" s="16"/>
    </row>
    <row r="23" spans="1:6">
      <c r="A23" s="16" t="s">
        <v>51</v>
      </c>
      <c r="B23" s="10">
        <v>100</v>
      </c>
      <c r="C23" s="10">
        <v>404.7</v>
      </c>
      <c r="D23" s="10">
        <f>750+C23</f>
        <v>1154.7</v>
      </c>
      <c r="E23" s="61">
        <f t="shared" si="1"/>
        <v>-1054.7</v>
      </c>
      <c r="F23" s="16"/>
    </row>
    <row r="24" spans="1:6">
      <c r="A24" s="16" t="s">
        <v>52</v>
      </c>
      <c r="B24" s="10">
        <v>2500</v>
      </c>
      <c r="C24" s="10">
        <v>2500</v>
      </c>
      <c r="D24" s="10">
        <v>4000</v>
      </c>
      <c r="E24" s="61">
        <f t="shared" si="1"/>
        <v>-1500</v>
      </c>
      <c r="F24" s="16" t="s">
        <v>53</v>
      </c>
    </row>
    <row r="25" spans="1:6">
      <c r="A25" s="16" t="s">
        <v>54</v>
      </c>
      <c r="B25" s="10">
        <v>1500</v>
      </c>
      <c r="C25" s="10">
        <v>1320</v>
      </c>
      <c r="D25" s="10">
        <v>1320</v>
      </c>
      <c r="E25" s="10">
        <f t="shared" si="1"/>
        <v>180</v>
      </c>
      <c r="F25" s="16"/>
    </row>
    <row r="26" spans="1:6">
      <c r="A26" s="16" t="s">
        <v>55</v>
      </c>
      <c r="B26" s="10">
        <v>0</v>
      </c>
      <c r="C26" s="10">
        <v>1500</v>
      </c>
      <c r="D26" s="10">
        <v>2500</v>
      </c>
      <c r="E26" s="61">
        <f t="shared" si="1"/>
        <v>-2500</v>
      </c>
      <c r="F26" s="16"/>
    </row>
    <row r="27" spans="1:6">
      <c r="A27" s="16" t="s">
        <v>56</v>
      </c>
      <c r="B27" s="10">
        <v>1500</v>
      </c>
      <c r="C27" s="10">
        <v>1050</v>
      </c>
      <c r="D27" s="10">
        <v>1750</v>
      </c>
      <c r="E27" s="61">
        <f t="shared" si="1"/>
        <v>-250</v>
      </c>
      <c r="F27" s="16"/>
    </row>
    <row r="28" spans="1:6">
      <c r="A28" s="16" t="s">
        <v>57</v>
      </c>
      <c r="B28" s="10">
        <v>2500</v>
      </c>
      <c r="C28" s="10">
        <v>1834.6</v>
      </c>
      <c r="D28" s="10">
        <v>3000</v>
      </c>
      <c r="E28" s="61">
        <f t="shared" si="1"/>
        <v>-500</v>
      </c>
      <c r="F28" s="16" t="s">
        <v>58</v>
      </c>
    </row>
    <row r="29" spans="1:6">
      <c r="A29" s="182" t="s">
        <v>59</v>
      </c>
      <c r="B29" s="183">
        <f t="shared" ref="B29:C29" si="2">SUM(B11:B28)</f>
        <v>33100</v>
      </c>
      <c r="C29" s="183">
        <f t="shared" si="2"/>
        <v>24102.91</v>
      </c>
      <c r="D29" s="183">
        <f>SUM(D11:D28)</f>
        <v>35696.699999999997</v>
      </c>
      <c r="E29" s="184">
        <f>SUM(E11:E28)</f>
        <v>-3696.7</v>
      </c>
      <c r="F29" s="185"/>
    </row>
    <row r="30" spans="1:6">
      <c r="A30" s="14"/>
      <c r="B30" s="15"/>
      <c r="C30" s="15"/>
      <c r="D30" s="15"/>
      <c r="E30" s="15"/>
      <c r="F30" s="13"/>
    </row>
    <row r="31" spans="1:6"/>
  </sheetData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2:F39"/>
  <sheetViews>
    <sheetView topLeftCell="A19" workbookViewId="0">
      <selection activeCell="F16" sqref="F16"/>
    </sheetView>
  </sheetViews>
  <sheetFormatPr defaultColWidth="9.140625" defaultRowHeight="15"/>
  <cols>
    <col min="1" max="1" width="36" style="30" bestFit="1" customWidth="1"/>
    <col min="2" max="2" width="19.5703125" style="31" customWidth="1"/>
    <col min="3" max="3" width="20.28515625" style="30" bestFit="1" customWidth="1"/>
    <col min="4" max="4" width="16.28515625" style="30" bestFit="1" customWidth="1"/>
    <col min="5" max="5" width="13.42578125" style="30" customWidth="1"/>
    <col min="6" max="6" width="29.28515625" style="30" bestFit="1" customWidth="1"/>
    <col min="7" max="16384" width="9.140625" style="30"/>
  </cols>
  <sheetData>
    <row r="2" spans="1:6" ht="15.6">
      <c r="A2"/>
      <c r="B2" s="17"/>
      <c r="C2"/>
      <c r="D2"/>
      <c r="E2"/>
      <c r="F2"/>
    </row>
    <row r="3" spans="1:6" ht="15.6">
      <c r="A3"/>
      <c r="B3" s="29"/>
      <c r="C3"/>
      <c r="D3"/>
      <c r="E3"/>
      <c r="F3"/>
    </row>
    <row r="4" spans="1:6" ht="15.75">
      <c r="A4" s="73" t="s">
        <v>0</v>
      </c>
      <c r="B4" s="135"/>
      <c r="C4" s="135">
        <v>45291</v>
      </c>
      <c r="D4" s="74"/>
      <c r="E4" s="74"/>
      <c r="F4" s="74"/>
    </row>
    <row r="5" spans="1:6" ht="15.75">
      <c r="A5" s="53" t="s">
        <v>60</v>
      </c>
      <c r="B5" s="54" t="s">
        <v>2</v>
      </c>
      <c r="C5" s="55" t="s">
        <v>61</v>
      </c>
      <c r="D5" s="56" t="s">
        <v>4</v>
      </c>
      <c r="E5" s="56" t="s">
        <v>62</v>
      </c>
      <c r="F5" s="54" t="s">
        <v>6</v>
      </c>
    </row>
    <row r="6" spans="1:6" ht="15.6">
      <c r="A6" s="32" t="s">
        <v>63</v>
      </c>
      <c r="B6" s="32">
        <v>11500</v>
      </c>
      <c r="C6" s="32">
        <v>10000</v>
      </c>
      <c r="D6" s="32">
        <v>12500</v>
      </c>
      <c r="E6" s="32">
        <f t="shared" ref="E6:E11" si="0">B6-D6</f>
        <v>-1000</v>
      </c>
      <c r="F6" s="32"/>
    </row>
    <row r="7" spans="1:6" ht="15.6">
      <c r="A7" s="32" t="s">
        <v>64</v>
      </c>
      <c r="B7" s="32">
        <v>18000</v>
      </c>
      <c r="C7" s="32">
        <v>12000</v>
      </c>
      <c r="D7" s="32">
        <v>12500</v>
      </c>
      <c r="E7" s="32">
        <f t="shared" si="0"/>
        <v>5500</v>
      </c>
      <c r="F7" s="32"/>
    </row>
    <row r="8" spans="1:6" ht="15.6">
      <c r="A8" s="32" t="s">
        <v>65</v>
      </c>
      <c r="B8" s="32">
        <v>1000</v>
      </c>
      <c r="C8" s="32">
        <v>410</v>
      </c>
      <c r="D8" s="32">
        <v>610</v>
      </c>
      <c r="E8" s="32">
        <f t="shared" si="0"/>
        <v>390</v>
      </c>
      <c r="F8" s="32"/>
    </row>
    <row r="9" spans="1:6" ht="15.6">
      <c r="A9" s="32" t="s">
        <v>66</v>
      </c>
      <c r="B9" s="32">
        <v>90</v>
      </c>
      <c r="C9" s="32">
        <v>0</v>
      </c>
      <c r="D9" s="32">
        <v>0</v>
      </c>
      <c r="E9" s="32">
        <f t="shared" si="0"/>
        <v>90</v>
      </c>
      <c r="F9" s="32"/>
    </row>
    <row r="10" spans="1:6" ht="15.6">
      <c r="A10" s="32" t="s">
        <v>67</v>
      </c>
      <c r="B10" s="32">
        <v>1000</v>
      </c>
      <c r="C10" s="32">
        <v>0</v>
      </c>
      <c r="D10" s="32">
        <v>0</v>
      </c>
      <c r="E10" s="32">
        <f t="shared" si="0"/>
        <v>1000</v>
      </c>
      <c r="F10" s="32"/>
    </row>
    <row r="11" spans="1:6" ht="15.6">
      <c r="A11" s="32" t="s">
        <v>68</v>
      </c>
      <c r="B11" s="32">
        <v>0</v>
      </c>
      <c r="C11" s="32">
        <v>0</v>
      </c>
      <c r="D11" s="32">
        <v>0</v>
      </c>
      <c r="E11" s="32">
        <f t="shared" si="0"/>
        <v>0</v>
      </c>
      <c r="F11" s="32"/>
    </row>
    <row r="12" spans="1:6" ht="15.6">
      <c r="A12" s="142" t="s">
        <v>10</v>
      </c>
      <c r="B12" s="166">
        <f t="shared" ref="B12" si="1">SUM(B6:B11)</f>
        <v>31590</v>
      </c>
      <c r="C12" s="166">
        <f>SUM(C6:C11)</f>
        <v>22410</v>
      </c>
      <c r="D12" s="166">
        <f>SUM(D6:D11)</f>
        <v>25610</v>
      </c>
      <c r="E12" s="166">
        <f>SUM(E6:E11)</f>
        <v>5980</v>
      </c>
      <c r="F12" s="166"/>
    </row>
    <row r="13" spans="1:6" ht="15.75">
      <c r="A13" s="172"/>
      <c r="B13" s="173"/>
      <c r="C13" s="173"/>
      <c r="D13" s="173"/>
      <c r="E13" s="173"/>
      <c r="F13" s="173"/>
    </row>
    <row r="14" spans="1:6" ht="15.75">
      <c r="A14" s="142" t="s">
        <v>39</v>
      </c>
      <c r="B14" s="170"/>
      <c r="C14" s="171"/>
      <c r="D14" s="169"/>
      <c r="E14" s="169"/>
      <c r="F14" s="169"/>
    </row>
    <row r="15" spans="1:6">
      <c r="A15" s="167" t="s">
        <v>60</v>
      </c>
      <c r="B15" s="168" t="s">
        <v>2</v>
      </c>
      <c r="C15" s="179" t="s">
        <v>61</v>
      </c>
      <c r="D15" s="168" t="s">
        <v>4</v>
      </c>
      <c r="E15" s="168" t="s">
        <v>62</v>
      </c>
      <c r="F15" s="168" t="s">
        <v>6</v>
      </c>
    </row>
    <row r="16" spans="1:6" ht="15.6">
      <c r="A16" s="16" t="s">
        <v>63</v>
      </c>
      <c r="B16" s="32">
        <v>200</v>
      </c>
      <c r="C16" s="32">
        <v>520</v>
      </c>
      <c r="D16" s="32">
        <v>600</v>
      </c>
      <c r="E16" s="60">
        <f>B16-D16</f>
        <v>-400</v>
      </c>
      <c r="F16" s="50"/>
    </row>
    <row r="17" spans="1:6" ht="15.6">
      <c r="A17" s="16" t="s">
        <v>64</v>
      </c>
      <c r="B17" s="32">
        <v>0</v>
      </c>
      <c r="C17" s="32">
        <v>0</v>
      </c>
      <c r="D17" s="32">
        <v>0</v>
      </c>
      <c r="E17" s="32">
        <v>0</v>
      </c>
      <c r="F17" s="50"/>
    </row>
    <row r="18" spans="1:6" ht="15.6">
      <c r="A18" s="16" t="s">
        <v>65</v>
      </c>
      <c r="B18" s="32">
        <v>0</v>
      </c>
      <c r="C18" s="32">
        <v>0</v>
      </c>
      <c r="D18" s="32">
        <v>0</v>
      </c>
      <c r="E18" s="32">
        <v>0</v>
      </c>
      <c r="F18" s="50"/>
    </row>
    <row r="19" spans="1:6" ht="15.6">
      <c r="A19" s="16" t="s">
        <v>66</v>
      </c>
      <c r="B19" s="32">
        <v>200</v>
      </c>
      <c r="C19" s="32">
        <v>0</v>
      </c>
      <c r="D19" s="32">
        <v>0</v>
      </c>
      <c r="E19" s="32">
        <f>B19-D19</f>
        <v>200</v>
      </c>
      <c r="F19" s="32"/>
    </row>
    <row r="20" spans="1:6" ht="15.6">
      <c r="A20" s="16" t="s">
        <v>67</v>
      </c>
      <c r="B20" s="32">
        <v>0</v>
      </c>
      <c r="C20" s="32">
        <v>0</v>
      </c>
      <c r="D20" s="32">
        <v>0</v>
      </c>
      <c r="E20" s="32">
        <v>0</v>
      </c>
      <c r="F20" s="32"/>
    </row>
    <row r="21" spans="1:6" ht="15.6">
      <c r="A21" s="16" t="s">
        <v>14</v>
      </c>
      <c r="B21" s="32">
        <v>200</v>
      </c>
      <c r="C21" s="32">
        <v>297</v>
      </c>
      <c r="D21" s="32">
        <v>300</v>
      </c>
      <c r="E21" s="60">
        <f>B21-D21</f>
        <v>-100</v>
      </c>
      <c r="F21" s="32"/>
    </row>
    <row r="22" spans="1:6" ht="15.6">
      <c r="A22" s="16" t="s">
        <v>69</v>
      </c>
      <c r="B22" s="32">
        <v>17500</v>
      </c>
      <c r="C22" s="32">
        <v>13653.84</v>
      </c>
      <c r="D22" s="32">
        <v>17067.84</v>
      </c>
      <c r="E22" s="32">
        <f>B22-D22</f>
        <v>432.15999999999985</v>
      </c>
      <c r="F22" s="32"/>
    </row>
    <row r="23" spans="1:6" ht="15.6">
      <c r="A23" s="16" t="s">
        <v>70</v>
      </c>
      <c r="B23" s="32">
        <v>3000</v>
      </c>
      <c r="C23" s="32">
        <v>1024</v>
      </c>
      <c r="D23" s="32">
        <v>1050</v>
      </c>
      <c r="E23" s="60">
        <v>-2000</v>
      </c>
      <c r="F23" s="32"/>
    </row>
    <row r="24" spans="1:6" ht="15.6">
      <c r="A24" s="16" t="s">
        <v>71</v>
      </c>
      <c r="B24" s="32">
        <v>750</v>
      </c>
      <c r="C24" s="32">
        <v>544</v>
      </c>
      <c r="D24" s="32">
        <v>600</v>
      </c>
      <c r="E24" s="32">
        <f>B24-D24</f>
        <v>150</v>
      </c>
      <c r="F24" s="32"/>
    </row>
    <row r="25" spans="1:6" ht="15.6">
      <c r="A25" s="16" t="s">
        <v>72</v>
      </c>
      <c r="B25" s="32">
        <v>0</v>
      </c>
      <c r="C25" s="32">
        <v>0</v>
      </c>
      <c r="D25" s="32">
        <v>0</v>
      </c>
      <c r="E25" s="32">
        <v>0</v>
      </c>
      <c r="F25" s="32"/>
    </row>
    <row r="26" spans="1:6" ht="15.6">
      <c r="A26" s="16" t="s">
        <v>73</v>
      </c>
      <c r="B26" s="32">
        <v>10000</v>
      </c>
      <c r="C26" s="32">
        <v>2604.79</v>
      </c>
      <c r="D26" s="32">
        <v>4700</v>
      </c>
      <c r="E26" s="32">
        <f t="shared" ref="E26:E35" si="2">B26-D26</f>
        <v>5300</v>
      </c>
      <c r="F26" s="32"/>
    </row>
    <row r="27" spans="1:6" ht="15.6">
      <c r="A27" s="16" t="s">
        <v>74</v>
      </c>
      <c r="B27" s="32">
        <v>1500</v>
      </c>
      <c r="C27" s="32">
        <v>3610</v>
      </c>
      <c r="D27" s="32">
        <v>3610</v>
      </c>
      <c r="E27" s="60">
        <f t="shared" si="2"/>
        <v>-2110</v>
      </c>
      <c r="F27" s="32"/>
    </row>
    <row r="28" spans="1:6" ht="15.6">
      <c r="A28" s="16" t="s">
        <v>75</v>
      </c>
      <c r="B28" s="32">
        <v>200</v>
      </c>
      <c r="C28" s="32">
        <v>118</v>
      </c>
      <c r="D28" s="32">
        <v>283</v>
      </c>
      <c r="E28" s="60">
        <f t="shared" si="2"/>
        <v>-83</v>
      </c>
      <c r="F28" s="32"/>
    </row>
    <row r="29" spans="1:6" ht="15.6">
      <c r="A29" s="16" t="s">
        <v>76</v>
      </c>
      <c r="B29" s="32">
        <v>500</v>
      </c>
      <c r="C29" s="32">
        <v>420</v>
      </c>
      <c r="D29" s="32">
        <v>420</v>
      </c>
      <c r="E29" s="32">
        <f t="shared" si="2"/>
        <v>80</v>
      </c>
      <c r="F29" s="32"/>
    </row>
    <row r="30" spans="1:6" ht="15.6">
      <c r="A30" s="16" t="s">
        <v>77</v>
      </c>
      <c r="B30" s="32">
        <v>2000</v>
      </c>
      <c r="C30" s="32">
        <v>0</v>
      </c>
      <c r="D30" s="32">
        <v>0</v>
      </c>
      <c r="E30" s="32">
        <f t="shared" si="2"/>
        <v>2000</v>
      </c>
      <c r="F30" s="32"/>
    </row>
    <row r="31" spans="1:6" ht="15.6">
      <c r="A31" s="16" t="s">
        <v>78</v>
      </c>
      <c r="B31" s="32">
        <v>1500</v>
      </c>
      <c r="C31" s="32">
        <v>1110</v>
      </c>
      <c r="D31" s="32">
        <v>1500</v>
      </c>
      <c r="E31" s="32">
        <f t="shared" si="2"/>
        <v>0</v>
      </c>
      <c r="F31" s="32"/>
    </row>
    <row r="32" spans="1:6" ht="15.6">
      <c r="A32" s="16" t="s">
        <v>79</v>
      </c>
      <c r="B32" s="32">
        <v>500</v>
      </c>
      <c r="C32" s="32">
        <v>4225</v>
      </c>
      <c r="D32" s="32">
        <v>4225</v>
      </c>
      <c r="E32" s="60">
        <f t="shared" si="2"/>
        <v>-3725</v>
      </c>
      <c r="F32" s="32" t="s">
        <v>80</v>
      </c>
    </row>
    <row r="33" spans="1:6" ht="15.6">
      <c r="A33" s="16" t="s">
        <v>81</v>
      </c>
      <c r="B33" s="32">
        <v>0</v>
      </c>
      <c r="C33" s="32">
        <v>0</v>
      </c>
      <c r="D33" s="32">
        <v>0</v>
      </c>
      <c r="E33" s="32">
        <f t="shared" si="2"/>
        <v>0</v>
      </c>
      <c r="F33" s="32"/>
    </row>
    <row r="34" spans="1:6" ht="15.6">
      <c r="A34" s="16" t="s">
        <v>82</v>
      </c>
      <c r="B34" s="32">
        <v>500</v>
      </c>
      <c r="C34" s="32">
        <v>260</v>
      </c>
      <c r="D34" s="32">
        <v>380</v>
      </c>
      <c r="E34" s="32">
        <f t="shared" si="2"/>
        <v>120</v>
      </c>
      <c r="F34" s="32"/>
    </row>
    <row r="35" spans="1:6" ht="15.6">
      <c r="A35" s="16" t="s">
        <v>83</v>
      </c>
      <c r="B35" s="32">
        <v>100</v>
      </c>
      <c r="C35" s="32">
        <v>30</v>
      </c>
      <c r="D35" s="32">
        <v>30</v>
      </c>
      <c r="E35" s="32">
        <f t="shared" si="2"/>
        <v>70</v>
      </c>
      <c r="F35" s="32"/>
    </row>
    <row r="36" spans="1:6" ht="15.6">
      <c r="A36" s="142" t="s">
        <v>59</v>
      </c>
      <c r="B36" s="143">
        <f>SUM(B16:B35)</f>
        <v>38650</v>
      </c>
      <c r="C36" s="143">
        <f>SUM(C19:C35)</f>
        <v>27896.63</v>
      </c>
      <c r="D36" s="143">
        <f>SUM(D16:D35)</f>
        <v>34765.839999999997</v>
      </c>
      <c r="E36" s="144">
        <f>SUM(E16:E35)</f>
        <v>-65.840000000000146</v>
      </c>
      <c r="F36" s="145"/>
    </row>
    <row r="37" spans="1:6" ht="15.6">
      <c r="A37"/>
      <c r="B37" s="6"/>
      <c r="C37"/>
      <c r="D37"/>
      <c r="E37"/>
      <c r="F37"/>
    </row>
    <row r="38" spans="1:6" ht="15.6">
      <c r="A38"/>
      <c r="B38" s="6"/>
      <c r="C38"/>
      <c r="D38" s="52"/>
      <c r="E38" s="52"/>
      <c r="F38"/>
    </row>
    <row r="39" spans="1:6" ht="15.6">
      <c r="A39"/>
      <c r="B39" s="6"/>
      <c r="C39"/>
      <c r="D39"/>
      <c r="E39"/>
      <c r="F3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2:F39"/>
  <sheetViews>
    <sheetView tabSelected="1" topLeftCell="A27" workbookViewId="0">
      <selection activeCell="D42" sqref="D42"/>
    </sheetView>
  </sheetViews>
  <sheetFormatPr defaultRowHeight="15" customHeight="1"/>
  <cols>
    <col min="1" max="1" width="58.28515625" bestFit="1" customWidth="1"/>
    <col min="2" max="2" width="15.42578125" style="6" customWidth="1"/>
    <col min="3" max="3" width="22.7109375" style="6" bestFit="1" customWidth="1"/>
    <col min="4" max="5" width="19.5703125" style="6" customWidth="1"/>
    <col min="6" max="6" width="26.7109375" bestFit="1" customWidth="1"/>
  </cols>
  <sheetData>
    <row r="2" spans="1:6" ht="15.75">
      <c r="A2" s="134"/>
      <c r="B2" s="41"/>
      <c r="C2" s="41"/>
    </row>
    <row r="3" spans="1:6" ht="15.75">
      <c r="A3" s="73" t="s">
        <v>0</v>
      </c>
      <c r="B3" s="124"/>
      <c r="C3" s="137">
        <v>45291</v>
      </c>
      <c r="D3" s="125"/>
      <c r="E3" s="125"/>
      <c r="F3" s="74"/>
    </row>
    <row r="4" spans="1:6" ht="15.6" thickTop="1" thickBot="1">
      <c r="A4" s="82" t="s">
        <v>84</v>
      </c>
      <c r="B4" s="43" t="s">
        <v>2</v>
      </c>
      <c r="C4" s="43" t="s">
        <v>3</v>
      </c>
      <c r="D4" s="44" t="s">
        <v>4</v>
      </c>
      <c r="E4" s="44" t="s">
        <v>62</v>
      </c>
      <c r="F4" s="83" t="s">
        <v>85</v>
      </c>
    </row>
    <row r="5" spans="1:6" ht="15.6" thickTop="1" thickBot="1">
      <c r="A5" s="1"/>
      <c r="B5" s="7">
        <v>0</v>
      </c>
      <c r="C5" s="7">
        <v>0</v>
      </c>
      <c r="D5" s="107">
        <v>0</v>
      </c>
      <c r="E5" s="107">
        <f>B5-D5</f>
        <v>0</v>
      </c>
      <c r="F5" s="106"/>
    </row>
    <row r="6" spans="1:6" ht="15.6" thickTop="1" thickBot="1">
      <c r="A6" s="155" t="s">
        <v>86</v>
      </c>
      <c r="B6" s="156">
        <v>0</v>
      </c>
      <c r="C6" s="157">
        <v>0</v>
      </c>
      <c r="D6" s="164">
        <f>SUM(D5:D5)</f>
        <v>0</v>
      </c>
      <c r="E6" s="163">
        <v>0</v>
      </c>
      <c r="F6" s="123"/>
    </row>
    <row r="7" spans="1:6" ht="15.6" thickTop="1" thickBot="1">
      <c r="A7" s="87"/>
      <c r="B7" s="126"/>
      <c r="C7" s="127"/>
      <c r="D7" s="128"/>
      <c r="E7" s="129"/>
      <c r="F7" s="93"/>
    </row>
    <row r="8" spans="1:6" thickBot="1">
      <c r="A8" s="119" t="s">
        <v>39</v>
      </c>
      <c r="B8" s="120"/>
      <c r="C8" s="120"/>
      <c r="D8" s="121"/>
      <c r="E8" s="122"/>
      <c r="F8" s="123"/>
    </row>
    <row r="9" spans="1:6" thickBot="1">
      <c r="A9" s="40"/>
      <c r="B9" s="116"/>
      <c r="C9" s="116"/>
      <c r="D9" s="117"/>
      <c r="E9" s="118"/>
      <c r="F9" s="115"/>
    </row>
    <row r="10" spans="1:6" thickBot="1">
      <c r="A10" s="77" t="s">
        <v>87</v>
      </c>
      <c r="B10" s="78" t="s">
        <v>2</v>
      </c>
      <c r="C10" s="79" t="s">
        <v>3</v>
      </c>
      <c r="D10" s="80" t="s">
        <v>4</v>
      </c>
      <c r="E10" s="76" t="s">
        <v>62</v>
      </c>
      <c r="F10" s="45"/>
    </row>
    <row r="11" spans="1:6" thickBot="1">
      <c r="A11" s="84"/>
      <c r="B11" s="46">
        <v>0</v>
      </c>
      <c r="C11" s="47">
        <v>0</v>
      </c>
      <c r="D11" s="48">
        <v>0</v>
      </c>
      <c r="E11" s="85">
        <v>0</v>
      </c>
      <c r="F11" s="86"/>
    </row>
    <row r="12" spans="1:6" ht="15.6" thickTop="1" thickBot="1">
      <c r="A12" s="147" t="s">
        <v>88</v>
      </c>
      <c r="B12" s="148">
        <v>0</v>
      </c>
      <c r="C12" s="148">
        <v>0</v>
      </c>
      <c r="D12" s="148">
        <v>0</v>
      </c>
      <c r="E12" s="149">
        <v>0</v>
      </c>
      <c r="F12" s="150"/>
    </row>
    <row r="13" spans="1:6" ht="15.6" thickTop="1" thickBot="1">
      <c r="A13" s="87"/>
      <c r="B13" s="42"/>
      <c r="C13" s="42"/>
      <c r="D13" s="42"/>
      <c r="E13" s="88"/>
      <c r="F13" s="89"/>
    </row>
    <row r="14" spans="1:6" thickBot="1">
      <c r="A14" s="108" t="s">
        <v>89</v>
      </c>
      <c r="B14" s="109" t="s">
        <v>2</v>
      </c>
      <c r="C14" s="110" t="s">
        <v>3</v>
      </c>
      <c r="D14" s="110" t="s">
        <v>4</v>
      </c>
      <c r="E14" s="111" t="s">
        <v>62</v>
      </c>
      <c r="F14" s="75" t="s">
        <v>90</v>
      </c>
    </row>
    <row r="15" spans="1:6" thickBot="1">
      <c r="A15" s="49"/>
      <c r="B15" s="8">
        <v>500</v>
      </c>
      <c r="C15" s="112">
        <v>327</v>
      </c>
      <c r="D15" s="113">
        <v>500</v>
      </c>
      <c r="E15" s="114">
        <f>B15-C15</f>
        <v>173</v>
      </c>
      <c r="F15" s="81" t="s">
        <v>91</v>
      </c>
    </row>
    <row r="16" spans="1:6" thickBot="1">
      <c r="A16" s="151" t="s">
        <v>39</v>
      </c>
      <c r="B16" s="152">
        <v>500</v>
      </c>
      <c r="C16" s="153">
        <v>327</v>
      </c>
      <c r="D16" s="152">
        <f>SUM(D15)</f>
        <v>500</v>
      </c>
      <c r="E16" s="154">
        <f>B16-C16</f>
        <v>173</v>
      </c>
      <c r="F16" s="150"/>
    </row>
    <row r="17" spans="1:6" thickBot="1">
      <c r="A17" s="91"/>
      <c r="B17" s="92"/>
      <c r="C17" s="92"/>
      <c r="D17" s="92"/>
      <c r="E17" s="92"/>
      <c r="F17" s="93"/>
    </row>
    <row r="18" spans="1:6">
      <c r="A18" s="94" t="s">
        <v>92</v>
      </c>
      <c r="B18" s="34" t="s">
        <v>2</v>
      </c>
      <c r="C18" s="34" t="s">
        <v>3</v>
      </c>
      <c r="D18" s="69" t="s">
        <v>4</v>
      </c>
      <c r="E18" s="68" t="s">
        <v>62</v>
      </c>
      <c r="F18" s="197" t="s">
        <v>85</v>
      </c>
    </row>
    <row r="19" spans="1:6" ht="14.45">
      <c r="A19" s="1" t="s">
        <v>93</v>
      </c>
      <c r="B19" s="9">
        <v>1500</v>
      </c>
      <c r="C19" s="9">
        <v>1500</v>
      </c>
      <c r="D19" s="27">
        <v>1500</v>
      </c>
      <c r="E19" s="70">
        <f>B19-D19</f>
        <v>0</v>
      </c>
      <c r="F19" s="90"/>
    </row>
    <row r="20" spans="1:6" ht="14.45">
      <c r="A20" s="1" t="s">
        <v>94</v>
      </c>
      <c r="B20" s="9">
        <v>1500</v>
      </c>
      <c r="C20" s="9">
        <v>1000</v>
      </c>
      <c r="D20" s="27">
        <v>1000</v>
      </c>
      <c r="E20" s="65">
        <f>B20-D20</f>
        <v>500</v>
      </c>
      <c r="F20" s="90"/>
    </row>
    <row r="21" spans="1:6" ht="14.45">
      <c r="A21" s="1" t="s">
        <v>95</v>
      </c>
      <c r="B21" s="9">
        <v>1300</v>
      </c>
      <c r="C21" s="9">
        <v>1731</v>
      </c>
      <c r="D21" s="27">
        <v>1731</v>
      </c>
      <c r="E21" s="66">
        <f>B21-D21</f>
        <v>-431</v>
      </c>
      <c r="F21" s="90"/>
    </row>
    <row r="22" spans="1:6" ht="14.45">
      <c r="A22" s="1" t="s">
        <v>96</v>
      </c>
      <c r="B22" s="9">
        <v>200</v>
      </c>
      <c r="C22" s="9">
        <v>0</v>
      </c>
      <c r="D22" s="27">
        <v>200</v>
      </c>
      <c r="E22" s="65">
        <f>B22-D22</f>
        <v>0</v>
      </c>
      <c r="F22" s="90"/>
    </row>
    <row r="23" spans="1:6" ht="14.45">
      <c r="A23" s="1" t="s">
        <v>97</v>
      </c>
      <c r="B23" s="9">
        <v>0</v>
      </c>
      <c r="C23" s="9">
        <v>0</v>
      </c>
      <c r="D23" s="27">
        <v>0</v>
      </c>
      <c r="E23" s="65">
        <v>0</v>
      </c>
      <c r="F23" s="90"/>
    </row>
    <row r="24" spans="1:6" ht="14.45">
      <c r="A24" s="2" t="s">
        <v>98</v>
      </c>
      <c r="B24" s="9">
        <v>0</v>
      </c>
      <c r="C24" s="12">
        <v>0</v>
      </c>
      <c r="D24" s="28">
        <v>0</v>
      </c>
      <c r="E24" s="64">
        <v>0</v>
      </c>
      <c r="F24" s="90"/>
    </row>
    <row r="25" spans="1:6" ht="14.45">
      <c r="A25" s="2" t="s">
        <v>99</v>
      </c>
      <c r="B25" s="9">
        <v>0</v>
      </c>
      <c r="C25" s="12">
        <v>0</v>
      </c>
      <c r="D25" s="28">
        <v>0</v>
      </c>
      <c r="E25" s="64">
        <v>0</v>
      </c>
      <c r="F25" s="90"/>
    </row>
    <row r="26" spans="1:6" thickBot="1">
      <c r="A26" s="2" t="s">
        <v>100</v>
      </c>
      <c r="B26" s="9">
        <v>8000</v>
      </c>
      <c r="C26" s="12">
        <v>8230</v>
      </c>
      <c r="D26" s="28">
        <v>8230</v>
      </c>
      <c r="E26" s="67">
        <f>B26-D26</f>
        <v>-230</v>
      </c>
      <c r="F26" s="90" t="s">
        <v>101</v>
      </c>
    </row>
    <row r="27" spans="1:6" ht="15.6" thickTop="1" thickBot="1">
      <c r="A27" s="155" t="s">
        <v>39</v>
      </c>
      <c r="B27" s="156">
        <f>SUM(B19:B26)</f>
        <v>12500</v>
      </c>
      <c r="C27" s="156">
        <f t="shared" ref="C27:D27" si="0">SUM(C19:C26)</f>
        <v>12461</v>
      </c>
      <c r="D27" s="157">
        <f t="shared" si="0"/>
        <v>12661</v>
      </c>
      <c r="E27" s="158">
        <f>SUM(E19:E26)</f>
        <v>-161</v>
      </c>
      <c r="F27" s="159"/>
    </row>
    <row r="28" spans="1:6" ht="15.6" thickTop="1" thickBot="1">
      <c r="A28" s="95"/>
      <c r="B28" s="96"/>
      <c r="C28" s="96"/>
      <c r="D28" s="88"/>
      <c r="E28" s="88"/>
      <c r="F28" s="93"/>
    </row>
    <row r="29" spans="1:6" ht="15.6" thickTop="1" thickBot="1">
      <c r="A29" s="97" t="s">
        <v>84</v>
      </c>
      <c r="B29" s="35" t="s">
        <v>2</v>
      </c>
      <c r="C29" s="35" t="s">
        <v>3</v>
      </c>
      <c r="D29" s="36" t="s">
        <v>4</v>
      </c>
      <c r="E29" s="71" t="s">
        <v>62</v>
      </c>
      <c r="F29" s="98" t="s">
        <v>85</v>
      </c>
    </row>
    <row r="30" spans="1:6" thickBot="1">
      <c r="A30" s="1" t="s">
        <v>102</v>
      </c>
      <c r="B30" s="9">
        <v>5000</v>
      </c>
      <c r="C30" s="9">
        <v>1700</v>
      </c>
      <c r="D30" s="7">
        <v>5000</v>
      </c>
      <c r="E30" s="6">
        <v>0</v>
      </c>
      <c r="F30" s="99"/>
    </row>
    <row r="31" spans="1:6" ht="15.6" thickTop="1" thickBot="1">
      <c r="A31" s="155" t="s">
        <v>39</v>
      </c>
      <c r="B31" s="156">
        <f>SUM(B30:B30)</f>
        <v>5000</v>
      </c>
      <c r="C31" s="156">
        <v>1700</v>
      </c>
      <c r="D31" s="157">
        <f>SUM(D30:D30)</f>
        <v>5000</v>
      </c>
      <c r="E31" s="160">
        <v>0</v>
      </c>
      <c r="F31" s="123"/>
    </row>
    <row r="32" spans="1:6" ht="15.6" thickTop="1" thickBot="1">
      <c r="A32" s="100"/>
      <c r="B32" s="101"/>
      <c r="C32" s="101"/>
      <c r="D32" s="101"/>
      <c r="E32" s="101"/>
      <c r="F32" s="102"/>
    </row>
    <row r="33" spans="1:6" ht="15.6" thickTop="1" thickBot="1">
      <c r="A33" s="103" t="s">
        <v>103</v>
      </c>
      <c r="B33" s="37" t="s">
        <v>2</v>
      </c>
      <c r="C33" s="37" t="s">
        <v>3</v>
      </c>
      <c r="D33" s="38" t="s">
        <v>4</v>
      </c>
      <c r="E33" s="72" t="s">
        <v>62</v>
      </c>
      <c r="F33" s="104" t="s">
        <v>85</v>
      </c>
    </row>
    <row r="34" spans="1:6" thickBot="1">
      <c r="A34" s="1" t="s">
        <v>104</v>
      </c>
      <c r="B34" s="9">
        <v>20000</v>
      </c>
      <c r="C34" s="9">
        <v>9621</v>
      </c>
      <c r="D34" s="7">
        <v>15000</v>
      </c>
      <c r="E34" s="6">
        <f>B34-D34</f>
        <v>5000</v>
      </c>
      <c r="F34" s="90"/>
    </row>
    <row r="35" spans="1:6" ht="15.6" thickTop="1" thickBot="1">
      <c r="A35" s="155" t="s">
        <v>39</v>
      </c>
      <c r="B35" s="161">
        <v>20000</v>
      </c>
      <c r="C35" s="161">
        <v>9261</v>
      </c>
      <c r="D35" s="156">
        <f>SUM(D34)</f>
        <v>15000</v>
      </c>
      <c r="E35" s="162">
        <f>B35-D35</f>
        <v>5000</v>
      </c>
      <c r="F35" s="123"/>
    </row>
    <row r="36" spans="1:6" ht="15.6" thickTop="1" thickBot="1">
      <c r="A36" s="105"/>
      <c r="F36" s="90"/>
    </row>
    <row r="37" spans="1:6" thickBot="1">
      <c r="A37" s="165" t="s">
        <v>105</v>
      </c>
      <c r="B37" s="163">
        <v>38000</v>
      </c>
      <c r="C37" s="163">
        <f>C16+C27+C31+C35</f>
        <v>23749</v>
      </c>
      <c r="D37" s="163">
        <f>D16+D27+D31+D35</f>
        <v>33161</v>
      </c>
      <c r="E37" s="163">
        <f>E27+E31+E35</f>
        <v>4839</v>
      </c>
      <c r="F37" s="150"/>
    </row>
    <row r="38" spans="1:6" ht="14.45">
      <c r="F38" s="39"/>
    </row>
    <row r="39" spans="1:6" ht="14.45">
      <c r="E39" s="1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D19"/>
  <sheetViews>
    <sheetView workbookViewId="0">
      <selection activeCell="E17" sqref="E17"/>
    </sheetView>
  </sheetViews>
  <sheetFormatPr defaultRowHeight="14.45"/>
  <cols>
    <col min="1" max="1" width="34.28515625" customWidth="1"/>
    <col min="2" max="2" width="18.42578125" style="3" bestFit="1" customWidth="1"/>
    <col min="4" max="4" width="10.140625" bestFit="1" customWidth="1"/>
  </cols>
  <sheetData>
    <row r="1" spans="1:4">
      <c r="A1" s="4"/>
    </row>
    <row r="2" spans="1:4" ht="15.75">
      <c r="A2" s="133"/>
      <c r="B2" s="134"/>
    </row>
    <row r="3" spans="1:4">
      <c r="A3" s="73" t="s">
        <v>0</v>
      </c>
      <c r="B3" s="135" t="s">
        <v>106</v>
      </c>
    </row>
    <row r="4" spans="1:4">
      <c r="A4" t="s">
        <v>107</v>
      </c>
      <c r="B4" s="3">
        <v>250668</v>
      </c>
    </row>
    <row r="5" spans="1:4">
      <c r="A5" t="s">
        <v>108</v>
      </c>
      <c r="B5" s="3">
        <v>4520</v>
      </c>
    </row>
    <row r="6" spans="1:4">
      <c r="A6" t="s">
        <v>109</v>
      </c>
      <c r="B6" s="3">
        <v>22410</v>
      </c>
    </row>
    <row r="7" spans="1:4">
      <c r="A7" t="s">
        <v>110</v>
      </c>
      <c r="B7" s="3">
        <v>0</v>
      </c>
    </row>
    <row r="8" spans="1:4">
      <c r="A8" s="4" t="s">
        <v>111</v>
      </c>
      <c r="B8" s="5">
        <f>SUM(B4:B7)</f>
        <v>277598</v>
      </c>
    </row>
    <row r="10" spans="1:4">
      <c r="A10" s="73" t="s">
        <v>88</v>
      </c>
      <c r="B10" s="135" t="s">
        <v>106</v>
      </c>
    </row>
    <row r="11" spans="1:4">
      <c r="A11" t="s">
        <v>107</v>
      </c>
      <c r="B11" s="3">
        <v>149009</v>
      </c>
      <c r="D11" s="3"/>
    </row>
    <row r="12" spans="1:4">
      <c r="A12" t="s">
        <v>108</v>
      </c>
      <c r="B12" s="3">
        <v>24103</v>
      </c>
      <c r="D12" s="3"/>
    </row>
    <row r="13" spans="1:4">
      <c r="A13" t="s">
        <v>112</v>
      </c>
      <c r="B13" s="3">
        <v>27896</v>
      </c>
      <c r="D13" s="3"/>
    </row>
    <row r="14" spans="1:4">
      <c r="A14" t="s">
        <v>113</v>
      </c>
      <c r="B14" s="3">
        <v>23749</v>
      </c>
      <c r="D14" s="3"/>
    </row>
    <row r="15" spans="1:4">
      <c r="A15" s="4" t="s">
        <v>111</v>
      </c>
      <c r="B15" s="5">
        <f>SUM(B11:B14)</f>
        <v>224757</v>
      </c>
      <c r="D15" s="5"/>
    </row>
    <row r="16" spans="1:4">
      <c r="D16" s="3"/>
    </row>
    <row r="17" spans="1:4" ht="15">
      <c r="A17" s="73" t="s">
        <v>114</v>
      </c>
      <c r="B17" s="146">
        <f>B8-B15</f>
        <v>52841</v>
      </c>
      <c r="D17" s="3"/>
    </row>
    <row r="18" spans="1:4">
      <c r="D18" s="3"/>
    </row>
    <row r="19" spans="1:4">
      <c r="D19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5" ma:contentTypeDescription="Create a new document." ma:contentTypeScope="" ma:versionID="81ee80e5938c3e88fde11d8fa7dbb9b0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dc1e9345d99ceaed6322c8a333dcb802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264e1-66a4-4150-a815-8bd031fa5c57" xsi:nil="true"/>
    <lcf76f155ced4ddcb4097134ff3c332f xmlns="5610e3d2-1d05-4e5f-8973-24897dc88331">
      <Terms xmlns="http://schemas.microsoft.com/office/infopath/2007/PartnerControls"/>
    </lcf76f155ced4ddcb4097134ff3c332f>
    <SharedWithUsers xmlns="004264e1-66a4-4150-a815-8bd031fa5c5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318FCBE-436A-451C-A8D8-FCF15E6218A2}"/>
</file>

<file path=customXml/itemProps2.xml><?xml version="1.0" encoding="utf-8"?>
<ds:datastoreItem xmlns:ds="http://schemas.openxmlformats.org/officeDocument/2006/customXml" ds:itemID="{07D44D0D-0A29-4631-9048-A013810F96E0}"/>
</file>

<file path=customXml/itemProps3.xml><?xml version="1.0" encoding="utf-8"?>
<ds:datastoreItem xmlns:ds="http://schemas.openxmlformats.org/officeDocument/2006/customXml" ds:itemID="{6D229BC5-6605-4B84-95B8-C574DFFA90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Cathy Kennedy</cp:lastModifiedBy>
  <cp:revision/>
  <dcterms:created xsi:type="dcterms:W3CDTF">2022-11-23T15:14:54Z</dcterms:created>
  <dcterms:modified xsi:type="dcterms:W3CDTF">2024-01-02T11:01:53Z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