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Hiscock\OneDrive - Cowbridge Town Council\Desktop\Finance\"/>
    </mc:Choice>
  </mc:AlternateContent>
  <xr:revisionPtr revIDLastSave="19" documentId="8_{A8668818-525B-4680-A351-729B6E3842FC}" xr6:coauthVersionLast="47" xr6:coauthVersionMax="47" xr10:uidLastSave="{8BC9CB50-B3E4-4D0D-A91A-049EF555CEFE}"/>
  <bookViews>
    <workbookView xWindow="-23148" yWindow="-108" windowWidth="23256" windowHeight="12576" activeTab="2" xr2:uid="{C0E6912B-39B3-4ACB-94B2-BB455B70F4CC}"/>
  </bookViews>
  <sheets>
    <sheet name="Summary Sheet" sheetId="9" r:id="rId1"/>
    <sheet name="Administration  " sheetId="2" r:id="rId2"/>
    <sheet name="L &amp; A" sheetId="1" r:id="rId3"/>
    <sheet name="Town Hall" sheetId="4" r:id="rId4"/>
    <sheet name="Health &amp; Safety" sheetId="5" r:id="rId5"/>
    <sheet name="Civic" sheetId="10" r:id="rId6"/>
    <sheet name="Grants" sheetId="11" r:id="rId7"/>
    <sheet name="Community Plan" sheetId="12" r:id="rId8"/>
    <sheet name="Christmas" sheetId="13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9" l="1"/>
  <c r="C20" i="9"/>
  <c r="C21" i="9"/>
  <c r="C19" i="9"/>
  <c r="C18" i="9"/>
  <c r="C17" i="9"/>
  <c r="C14" i="9"/>
  <c r="D6" i="1"/>
  <c r="E6" i="1"/>
  <c r="C5" i="9" s="1"/>
  <c r="C6" i="1"/>
  <c r="G25" i="4"/>
  <c r="G3" i="5" l="1"/>
  <c r="F6" i="5"/>
  <c r="G6" i="5" s="1"/>
  <c r="G7" i="5" s="1"/>
  <c r="F13" i="2"/>
  <c r="G13" i="2"/>
  <c r="H13" i="2" s="1"/>
  <c r="C35" i="2"/>
  <c r="D35" i="2"/>
  <c r="E35" i="2"/>
  <c r="E14" i="9" s="1"/>
  <c r="E18" i="9"/>
  <c r="G8" i="13"/>
  <c r="G10" i="13" s="1"/>
  <c r="G9" i="13"/>
  <c r="H9" i="13" s="1"/>
  <c r="G7" i="13"/>
  <c r="H7" i="13" s="1"/>
  <c r="G4" i="13"/>
  <c r="H4" i="13" s="1"/>
  <c r="G3" i="13"/>
  <c r="H3" i="13" s="1"/>
  <c r="C11" i="9"/>
  <c r="E11" i="9" s="1"/>
  <c r="E21" i="9"/>
  <c r="E20" i="9"/>
  <c r="C10" i="9"/>
  <c r="E10" i="9" s="1"/>
  <c r="E19" i="9"/>
  <c r="C9" i="9"/>
  <c r="E9" i="9" s="1"/>
  <c r="C8" i="9"/>
  <c r="E8" i="9" s="1"/>
  <c r="E17" i="9"/>
  <c r="E7" i="9"/>
  <c r="G14" i="2"/>
  <c r="G15" i="2" s="1"/>
  <c r="F4" i="12"/>
  <c r="G4" i="12"/>
  <c r="H4" i="12"/>
  <c r="E4" i="12"/>
  <c r="G6" i="12"/>
  <c r="G3" i="12"/>
  <c r="H3" i="12" s="1"/>
  <c r="F7" i="11"/>
  <c r="F3" i="11"/>
  <c r="F7" i="10"/>
  <c r="F8" i="10"/>
  <c r="F9" i="10"/>
  <c r="F10" i="10"/>
  <c r="F11" i="10"/>
  <c r="F12" i="10"/>
  <c r="F13" i="10"/>
  <c r="G13" i="10" s="1"/>
  <c r="F6" i="10"/>
  <c r="G6" i="10" s="1"/>
  <c r="F14" i="10"/>
  <c r="G14" i="10" s="1"/>
  <c r="E5" i="9"/>
  <c r="G4" i="1"/>
  <c r="H4" i="1" s="1"/>
  <c r="G5" i="1"/>
  <c r="H5" i="1" s="1"/>
  <c r="G3" i="1"/>
  <c r="G6" i="1" s="1"/>
  <c r="F4" i="1"/>
  <c r="F5" i="1"/>
  <c r="F3" i="1"/>
  <c r="F6" i="1" s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8" i="1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17" i="2"/>
  <c r="G16" i="4"/>
  <c r="G17" i="4"/>
  <c r="G18" i="4"/>
  <c r="G19" i="4"/>
  <c r="G20" i="4"/>
  <c r="G21" i="4"/>
  <c r="G22" i="4"/>
  <c r="G23" i="4"/>
  <c r="G24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15" i="4"/>
  <c r="G5" i="4"/>
  <c r="G6" i="4"/>
  <c r="G7" i="4"/>
  <c r="G8" i="4"/>
  <c r="G9" i="4"/>
  <c r="G10" i="4"/>
  <c r="G11" i="4"/>
  <c r="G4" i="4"/>
  <c r="E12" i="4"/>
  <c r="C6" i="9" s="1"/>
  <c r="E6" i="9" s="1"/>
  <c r="C12" i="4"/>
  <c r="D12" i="4"/>
  <c r="C15" i="10"/>
  <c r="D15" i="10"/>
  <c r="B15" i="10"/>
  <c r="F4" i="13"/>
  <c r="F3" i="13"/>
  <c r="C10" i="13"/>
  <c r="D10" i="13"/>
  <c r="E10" i="13"/>
  <c r="C5" i="13"/>
  <c r="D5" i="13"/>
  <c r="E5" i="13"/>
  <c r="B5" i="13"/>
  <c r="B10" i="13"/>
  <c r="F8" i="13"/>
  <c r="F9" i="13"/>
  <c r="H8" i="13"/>
  <c r="F7" i="13"/>
  <c r="F3" i="12"/>
  <c r="H6" i="12"/>
  <c r="F6" i="12"/>
  <c r="C7" i="5"/>
  <c r="D7" i="5"/>
  <c r="F7" i="5"/>
  <c r="B7" i="5"/>
  <c r="E3" i="5"/>
  <c r="G3" i="11"/>
  <c r="E7" i="11"/>
  <c r="G7" i="11" s="1"/>
  <c r="E3" i="11"/>
  <c r="G7" i="10"/>
  <c r="G8" i="10"/>
  <c r="G9" i="10"/>
  <c r="G10" i="10"/>
  <c r="G11" i="10"/>
  <c r="G12" i="10"/>
  <c r="G3" i="10"/>
  <c r="G4" i="10" s="1"/>
  <c r="C4" i="10"/>
  <c r="D4" i="10"/>
  <c r="F4" i="10"/>
  <c r="E7" i="10"/>
  <c r="E8" i="10"/>
  <c r="E9" i="10"/>
  <c r="E10" i="10"/>
  <c r="E11" i="10"/>
  <c r="E12" i="10"/>
  <c r="E13" i="10"/>
  <c r="E14" i="10"/>
  <c r="E6" i="10"/>
  <c r="E3" i="10"/>
  <c r="E4" i="10" s="1"/>
  <c r="E6" i="5"/>
  <c r="E7" i="5" s="1"/>
  <c r="B11" i="9"/>
  <c r="B10" i="9"/>
  <c r="B4" i="10"/>
  <c r="B8" i="9" s="1"/>
  <c r="B9" i="9"/>
  <c r="B20" i="9"/>
  <c r="B19" i="9"/>
  <c r="B7" i="9"/>
  <c r="B5" i="9"/>
  <c r="B4" i="9"/>
  <c r="D15" i="2"/>
  <c r="E15" i="2"/>
  <c r="C4" i="9" s="1"/>
  <c r="B15" i="2"/>
  <c r="B25" i="1"/>
  <c r="H6" i="1" l="1"/>
  <c r="E4" i="9"/>
  <c r="G4" i="9" s="1"/>
  <c r="C12" i="9"/>
  <c r="G35" i="2"/>
  <c r="F11" i="9"/>
  <c r="F19" i="9"/>
  <c r="F20" i="9"/>
  <c r="E12" i="9"/>
  <c r="H10" i="13"/>
  <c r="G5" i="13"/>
  <c r="F10" i="13"/>
  <c r="G10" i="9"/>
  <c r="G9" i="9"/>
  <c r="G8" i="9"/>
  <c r="G7" i="9"/>
  <c r="H5" i="13"/>
  <c r="F15" i="10"/>
  <c r="G15" i="10"/>
  <c r="E15" i="10"/>
  <c r="G5" i="9"/>
  <c r="F5" i="13"/>
  <c r="D11" i="9"/>
  <c r="G11" i="9"/>
  <c r="D4" i="9"/>
  <c r="D20" i="9"/>
  <c r="D10" i="9"/>
  <c r="F10" i="9"/>
  <c r="G20" i="9"/>
  <c r="D19" i="9"/>
  <c r="D9" i="9"/>
  <c r="F9" i="9"/>
  <c r="G19" i="9"/>
  <c r="F4" i="9"/>
  <c r="D8" i="9"/>
  <c r="F8" i="9"/>
  <c r="D7" i="9"/>
  <c r="F7" i="9"/>
  <c r="D5" i="9"/>
  <c r="F5" i="9"/>
  <c r="B35" i="2"/>
  <c r="C39" i="4"/>
  <c r="B16" i="9" s="1"/>
  <c r="D39" i="4"/>
  <c r="E39" i="4"/>
  <c r="G39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15" i="4"/>
  <c r="B6" i="9"/>
  <c r="G12" i="4"/>
  <c r="H5" i="4"/>
  <c r="H6" i="4"/>
  <c r="H7" i="4"/>
  <c r="H8" i="4"/>
  <c r="H9" i="4"/>
  <c r="H10" i="4"/>
  <c r="H11" i="4"/>
  <c r="H4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15" i="4"/>
  <c r="F5" i="4"/>
  <c r="F6" i="4"/>
  <c r="F7" i="4"/>
  <c r="F8" i="4"/>
  <c r="F9" i="4"/>
  <c r="F10" i="4"/>
  <c r="F11" i="4"/>
  <c r="F4" i="4"/>
  <c r="B17" i="9"/>
  <c r="B12" i="4"/>
  <c r="B39" i="4"/>
  <c r="D25" i="1"/>
  <c r="E25" i="1"/>
  <c r="G25" i="1"/>
  <c r="H24" i="1"/>
  <c r="F24" i="1"/>
  <c r="H23" i="1"/>
  <c r="F23" i="1"/>
  <c r="H22" i="1"/>
  <c r="F22" i="1"/>
  <c r="H21" i="1"/>
  <c r="F21" i="1"/>
  <c r="H20" i="1"/>
  <c r="F20" i="1"/>
  <c r="H19" i="1"/>
  <c r="F19" i="1"/>
  <c r="H18" i="1"/>
  <c r="F18" i="1"/>
  <c r="H17" i="1"/>
  <c r="F17" i="1"/>
  <c r="H16" i="1"/>
  <c r="F16" i="1"/>
  <c r="H15" i="1"/>
  <c r="F15" i="1"/>
  <c r="H14" i="1"/>
  <c r="F14" i="1"/>
  <c r="H13" i="1"/>
  <c r="F13" i="1"/>
  <c r="H12" i="1"/>
  <c r="F12" i="1"/>
  <c r="H11" i="1"/>
  <c r="F11" i="1"/>
  <c r="H10" i="1"/>
  <c r="F10" i="1"/>
  <c r="H9" i="1"/>
  <c r="F9" i="1"/>
  <c r="H8" i="1"/>
  <c r="F8" i="1"/>
  <c r="H32" i="2"/>
  <c r="H33" i="2"/>
  <c r="H34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17" i="2"/>
  <c r="H14" i="2"/>
  <c r="H15" i="2" s="1"/>
  <c r="F14" i="2"/>
  <c r="F15" i="2" s="1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17" i="2"/>
  <c r="B14" i="9"/>
  <c r="B21" i="9"/>
  <c r="C25" i="1"/>
  <c r="B15" i="9" s="1"/>
  <c r="B18" i="9"/>
  <c r="C15" i="9" l="1"/>
  <c r="E15" i="9" s="1"/>
  <c r="B22" i="9"/>
  <c r="C16" i="9"/>
  <c r="C22" i="9" s="1"/>
  <c r="B24" i="9" s="1"/>
  <c r="F35" i="2"/>
  <c r="H35" i="2"/>
  <c r="F21" i="9"/>
  <c r="D21" i="9"/>
  <c r="G21" i="9"/>
  <c r="H39" i="4"/>
  <c r="F12" i="4"/>
  <c r="H12" i="4"/>
  <c r="F39" i="4"/>
  <c r="G14" i="9"/>
  <c r="D14" i="9"/>
  <c r="F14" i="9"/>
  <c r="G6" i="9"/>
  <c r="G12" i="9" s="1"/>
  <c r="F6" i="9"/>
  <c r="F12" i="9" s="1"/>
  <c r="D6" i="9"/>
  <c r="D12" i="9" s="1"/>
  <c r="F18" i="9"/>
  <c r="G18" i="9"/>
  <c r="D18" i="9"/>
  <c r="D16" i="9"/>
  <c r="G15" i="9"/>
  <c r="D15" i="9"/>
  <c r="F15" i="9"/>
  <c r="F17" i="9"/>
  <c r="G17" i="9"/>
  <c r="D17" i="9"/>
  <c r="B12" i="9"/>
  <c r="F25" i="1"/>
  <c r="H25" i="1"/>
  <c r="D22" i="9" l="1"/>
  <c r="E16" i="9"/>
  <c r="E22" i="9" l="1"/>
  <c r="G16" i="9"/>
  <c r="G22" i="9" s="1"/>
  <c r="F16" i="9"/>
  <c r="F22" i="9" s="1"/>
</calcChain>
</file>

<file path=xl/sharedStrings.xml><?xml version="1.0" encoding="utf-8"?>
<sst xmlns="http://schemas.openxmlformats.org/spreadsheetml/2006/main" count="265" uniqueCount="148">
  <si>
    <t xml:space="preserve">Management Accounts April 2024 Summary Sheet </t>
  </si>
  <si>
    <t>Budget 2024/25</t>
  </si>
  <si>
    <t xml:space="preserve">To Date </t>
  </si>
  <si>
    <t xml:space="preserve">Variance </t>
  </si>
  <si>
    <t xml:space="preserve">April </t>
  </si>
  <si>
    <t xml:space="preserve">Total </t>
  </si>
  <si>
    <t>Notes</t>
  </si>
  <si>
    <t xml:space="preserve">Income </t>
  </si>
  <si>
    <t xml:space="preserve">Administration </t>
  </si>
  <si>
    <t xml:space="preserve">£5411.27 VAT Refund received in Business account  no cost code as not income </t>
  </si>
  <si>
    <t>L&amp;A</t>
  </si>
  <si>
    <t xml:space="preserve">£109.10 Refund received from Allotments Water Rates no cost code as not income </t>
  </si>
  <si>
    <t>Town Hall</t>
  </si>
  <si>
    <t>Health &amp; Safety</t>
  </si>
  <si>
    <t>Civic</t>
  </si>
  <si>
    <t>Grants</t>
  </si>
  <si>
    <t>Community Plan</t>
  </si>
  <si>
    <t>Christmas</t>
  </si>
  <si>
    <t>Total Income</t>
  </si>
  <si>
    <t xml:space="preserve">Expenditure </t>
  </si>
  <si>
    <t xml:space="preserve">Town Hall </t>
  </si>
  <si>
    <t xml:space="preserve">Total  Expenditure </t>
  </si>
  <si>
    <t>Total Expenditure - Income to Date</t>
  </si>
  <si>
    <t xml:space="preserve">Reserves </t>
  </si>
  <si>
    <t>April 30th  2024</t>
  </si>
  <si>
    <t xml:space="preserve">Precept </t>
  </si>
  <si>
    <t xml:space="preserve">Interest </t>
  </si>
  <si>
    <t xml:space="preserve">Income Total </t>
  </si>
  <si>
    <t xml:space="preserve">Management Accounts April 2024 Administration </t>
  </si>
  <si>
    <t>Budget 2023/24</t>
  </si>
  <si>
    <t>To Date</t>
  </si>
  <si>
    <t>April</t>
  </si>
  <si>
    <t> </t>
  </si>
  <si>
    <t>£1,300.00</t>
  </si>
  <si>
    <t>£1,300.01</t>
  </si>
  <si>
    <t>Salaries/PAYE/Pension</t>
  </si>
  <si>
    <t>Staffing Committee</t>
  </si>
  <si>
    <t>Temporary Staff</t>
  </si>
  <si>
    <t>Marketing</t>
  </si>
  <si>
    <t xml:space="preserve">Stationery </t>
  </si>
  <si>
    <t>Postage</t>
  </si>
  <si>
    <t>Photocopier</t>
  </si>
  <si>
    <t xml:space="preserve"> </t>
  </si>
  <si>
    <t xml:space="preserve">Subscriptions </t>
  </si>
  <si>
    <t>HR, ICCM, OVW, SLCC</t>
  </si>
  <si>
    <t>Legal Fees</t>
  </si>
  <si>
    <t xml:space="preserve">Elections </t>
  </si>
  <si>
    <t>Next elections 2027 - build up reserves year by year</t>
  </si>
  <si>
    <t xml:space="preserve">Training </t>
  </si>
  <si>
    <t>Councillors &amp; Staff</t>
  </si>
  <si>
    <t>Sundries</t>
  </si>
  <si>
    <t>Audit</t>
  </si>
  <si>
    <t>Internal and external audit</t>
  </si>
  <si>
    <t>Telephones</t>
  </si>
  <si>
    <t xml:space="preserve">Insurance </t>
  </si>
  <si>
    <t>contract expires 2025 &amp; Cyber Insurance</t>
  </si>
  <si>
    <t xml:space="preserve">ICT new equipment </t>
  </si>
  <si>
    <t>Software Costs</t>
  </si>
  <si>
    <t>Adobe, Microsoft, Scribe, Anti Virus (previously under subscriptions)</t>
  </si>
  <si>
    <t xml:space="preserve">Mileage </t>
  </si>
  <si>
    <t>Photographer/Videoographer</t>
  </si>
  <si>
    <t>Management Accounts April 2024 L &amp; A</t>
  </si>
  <si>
    <t xml:space="preserve">Limes Shed </t>
  </si>
  <si>
    <t xml:space="preserve">Limes Cemetery </t>
  </si>
  <si>
    <t xml:space="preserve">Play Equipment Grant </t>
  </si>
  <si>
    <t>Limes Shed  (utilities)</t>
  </si>
  <si>
    <t>Holy Cross Church Yard</t>
  </si>
  <si>
    <t>Crumbling wall costs</t>
  </si>
  <si>
    <t xml:space="preserve">Southgate Park </t>
  </si>
  <si>
    <t xml:space="preserve">Tree Maintenance </t>
  </si>
  <si>
    <t xml:space="preserve">Grounds Maintenance </t>
  </si>
  <si>
    <t xml:space="preserve">Sundries </t>
  </si>
  <si>
    <t>Play Equipment</t>
  </si>
  <si>
    <t>Half offset by Grant Income</t>
  </si>
  <si>
    <t>Play Equip Maintenance</t>
  </si>
  <si>
    <t xml:space="preserve">Bench Maintenance </t>
  </si>
  <si>
    <t>Bio-diversity</t>
  </si>
  <si>
    <t xml:space="preserve">Grass Cutting </t>
  </si>
  <si>
    <t>Playground Inspection</t>
  </si>
  <si>
    <t>Bin Collection</t>
  </si>
  <si>
    <t>2023 Inc coronation £906</t>
  </si>
  <si>
    <t xml:space="preserve">War Memorial Maintenance </t>
  </si>
  <si>
    <t>Van  Lease</t>
  </si>
  <si>
    <t xml:space="preserve">Moved from Admin </t>
  </si>
  <si>
    <t>Van Fuel</t>
  </si>
  <si>
    <t xml:space="preserve">Management Accounts April 2024 Town Hall </t>
  </si>
  <si>
    <t>Main Hall</t>
  </si>
  <si>
    <t>Lesser Hall</t>
  </si>
  <si>
    <t>Council Chamber</t>
  </si>
  <si>
    <t>Robing Room</t>
  </si>
  <si>
    <t>Community Cinema</t>
  </si>
  <si>
    <t>Grants - Town Hall Frontage Cleaning Project</t>
  </si>
  <si>
    <t>Grants - Town Hall Urgent Repair Works</t>
  </si>
  <si>
    <t xml:space="preserve">Cadw Grant - Town Hall Roof </t>
  </si>
  <si>
    <t>Business Rates</t>
  </si>
  <si>
    <t>Maintenance &amp; Repairs</t>
  </si>
  <si>
    <t>New code</t>
  </si>
  <si>
    <t xml:space="preserve">Maintenance Equipment </t>
  </si>
  <si>
    <t xml:space="preserve">Town Hall Urgent Repair Works </t>
  </si>
  <si>
    <t>Offset by Grant Income</t>
  </si>
  <si>
    <t>Town Hall Survey Consultancy</t>
  </si>
  <si>
    <t>Town Hall Frontage Cleaning Project</t>
  </si>
  <si>
    <t>Office Equipment</t>
  </si>
  <si>
    <t>Utilities</t>
  </si>
  <si>
    <t>Clock Maintenance/Service/Repair</t>
  </si>
  <si>
    <t>Window Cleaning</t>
  </si>
  <si>
    <t>Lift Maintenance/Service/Repair</t>
  </si>
  <si>
    <t>Town Hall Roof</t>
  </si>
  <si>
    <t>Hygiene &amp; Cleaning</t>
  </si>
  <si>
    <t xml:space="preserve">Boiler Replacement/Maintenance/Service </t>
  </si>
  <si>
    <t>new back boiler purchased in 2023</t>
  </si>
  <si>
    <t xml:space="preserve">Marriage Licence </t>
  </si>
  <si>
    <t xml:space="preserve">Locks </t>
  </si>
  <si>
    <t>Music/Video Licence</t>
  </si>
  <si>
    <t>Projector</t>
  </si>
  <si>
    <t xml:space="preserve">Management Accounts April 2024 H &amp; S </t>
  </si>
  <si>
    <t xml:space="preserve"> Budget 2024/25</t>
  </si>
  <si>
    <t xml:space="preserve"> To Date</t>
  </si>
  <si>
    <t xml:space="preserve"> April</t>
  </si>
  <si>
    <t>H &amp; S</t>
  </si>
  <si>
    <t>EXPENDITURE</t>
  </si>
  <si>
    <t xml:space="preserve">H &amp;S </t>
  </si>
  <si>
    <t xml:space="preserve">Management Accounts April 2024 Civic </t>
  </si>
  <si>
    <t>INCOME</t>
  </si>
  <si>
    <t xml:space="preserve"> Budget 24/25</t>
  </si>
  <si>
    <t xml:space="preserve">National Lottery Grant </t>
  </si>
  <si>
    <t xml:space="preserve">Mayoral Allowance </t>
  </si>
  <si>
    <t xml:space="preserve">Senior Members Allowance </t>
  </si>
  <si>
    <t>Members Allowance</t>
  </si>
  <si>
    <t>Mayors Chain</t>
  </si>
  <si>
    <t>Civic Sunday</t>
  </si>
  <si>
    <t>Remembrance Sunday</t>
  </si>
  <si>
    <t>Summer/May Day Events</t>
  </si>
  <si>
    <t>Mayor Making</t>
  </si>
  <si>
    <t>Special Events</t>
  </si>
  <si>
    <t>Management Accounts April 2024 Grants</t>
  </si>
  <si>
    <t xml:space="preserve">Grant Aid </t>
  </si>
  <si>
    <t>Grant Aid</t>
  </si>
  <si>
    <t xml:space="preserve">Management Accounts April 2024 Community Plan </t>
  </si>
  <si>
    <t>Place Making Plan</t>
  </si>
  <si>
    <t xml:space="preserve">Management Accounts April 2024 Christmas </t>
  </si>
  <si>
    <t>Shared Prosperity Fund</t>
  </si>
  <si>
    <t>Possible monies for lights &amp; infrastructure</t>
  </si>
  <si>
    <t xml:space="preserve">Takings from seeing Santa </t>
  </si>
  <si>
    <t>Parade/Road Closure/Grotto</t>
  </si>
  <si>
    <t>2023 covered by Shared Prosperity Fund</t>
  </si>
  <si>
    <t>Hire/Purchase Lights</t>
  </si>
  <si>
    <t>Lights Installation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</si>
</sst>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£&quot;#,##0;[Red]\-&quot;£&quot;#,##0"/>
    <numFmt numFmtId="165" formatCode="&quot;£&quot;#,##0.00;[Red]\-&quot;£&quot;#,##0.00"/>
    <numFmt numFmtId="166" formatCode="&quot;£&quot;#,##0.00"/>
    <numFmt numFmtId="167" formatCode="&quot;£&quot;#,##0"/>
    <numFmt numFmtId="168" formatCode="&quot;$&quot;#,##0.00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FF0000"/>
      <name val="Arial"/>
      <family val="2"/>
    </font>
    <font>
      <u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rgb="FF000000"/>
      <name val="Arial"/>
      <family val="2"/>
    </font>
    <font>
      <sz val="11"/>
      <color rgb="FF323233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175">
    <xf numFmtId="0" fontId="0" fillId="0" borderId="0" xfId="0"/>
    <xf numFmtId="167" fontId="0" fillId="0" borderId="0" xfId="0" applyNumberFormat="1"/>
    <xf numFmtId="0" fontId="0" fillId="0" borderId="1" xfId="0" applyBorder="1"/>
    <xf numFmtId="0" fontId="3" fillId="0" borderId="0" xfId="0" applyFont="1"/>
    <xf numFmtId="0" fontId="0" fillId="7" borderId="0" xfId="0" applyFill="1"/>
    <xf numFmtId="167" fontId="0" fillId="7" borderId="0" xfId="0" applyNumberFormat="1" applyFill="1"/>
    <xf numFmtId="0" fontId="0" fillId="7" borderId="4" xfId="0" applyFill="1" applyBorder="1"/>
    <xf numFmtId="164" fontId="0" fillId="0" borderId="0" xfId="0" applyNumberFormat="1"/>
    <xf numFmtId="164" fontId="0" fillId="0" borderId="1" xfId="0" applyNumberFormat="1" applyBorder="1"/>
    <xf numFmtId="164" fontId="3" fillId="0" borderId="0" xfId="0" applyNumberFormat="1" applyFont="1"/>
    <xf numFmtId="164" fontId="1" fillId="5" borderId="1" xfId="0" applyNumberFormat="1" applyFont="1" applyFill="1" applyBorder="1"/>
    <xf numFmtId="164" fontId="0" fillId="7" borderId="0" xfId="0" applyNumberFormat="1" applyFill="1"/>
    <xf numFmtId="167" fontId="5" fillId="3" borderId="0" xfId="0" applyNumberFormat="1" applyFont="1" applyFill="1"/>
    <xf numFmtId="164" fontId="1" fillId="9" borderId="1" xfId="0" applyNumberFormat="1" applyFont="1" applyFill="1" applyBorder="1" applyAlignment="1">
      <alignment vertical="center"/>
    </xf>
    <xf numFmtId="0" fontId="4" fillId="0" borderId="0" xfId="0" applyFont="1"/>
    <xf numFmtId="0" fontId="1" fillId="9" borderId="1" xfId="0" applyFont="1" applyFill="1" applyBorder="1" applyAlignment="1">
      <alignment vertical="center"/>
    </xf>
    <xf numFmtId="0" fontId="0" fillId="3" borderId="1" xfId="0" applyFill="1" applyBorder="1"/>
    <xf numFmtId="0" fontId="2" fillId="11" borderId="1" xfId="0" applyFont="1" applyFill="1" applyBorder="1"/>
    <xf numFmtId="0" fontId="2" fillId="13" borderId="1" xfId="0" applyFont="1" applyFill="1" applyBorder="1"/>
    <xf numFmtId="0" fontId="1" fillId="3" borderId="0" xfId="0" applyFont="1" applyFill="1"/>
    <xf numFmtId="167" fontId="0" fillId="3" borderId="0" xfId="0" applyNumberFormat="1" applyFill="1"/>
    <xf numFmtId="0" fontId="0" fillId="8" borderId="0" xfId="0" applyFill="1"/>
    <xf numFmtId="167" fontId="1" fillId="3" borderId="0" xfId="0" applyNumberFormat="1" applyFont="1" applyFill="1"/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7" fillId="0" borderId="1" xfId="0" applyFont="1" applyBorder="1"/>
    <xf numFmtId="164" fontId="3" fillId="0" borderId="0" xfId="0" applyNumberFormat="1" applyFont="1" applyAlignment="1">
      <alignment horizontal="left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left"/>
    </xf>
    <xf numFmtId="4" fontId="3" fillId="0" borderId="0" xfId="0" applyNumberFormat="1" applyFont="1"/>
    <xf numFmtId="164" fontId="3" fillId="9" borderId="1" xfId="0" applyNumberFormat="1" applyFont="1" applyFill="1" applyBorder="1" applyAlignment="1">
      <alignment horizontal="left" wrapText="1"/>
    </xf>
    <xf numFmtId="0" fontId="3" fillId="9" borderId="1" xfId="0" applyFont="1" applyFill="1" applyBorder="1"/>
    <xf numFmtId="164" fontId="3" fillId="5" borderId="1" xfId="0" applyNumberFormat="1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left"/>
    </xf>
    <xf numFmtId="0" fontId="3" fillId="9" borderId="1" xfId="0" applyFont="1" applyFill="1" applyBorder="1" applyAlignment="1">
      <alignment wrapText="1"/>
    </xf>
    <xf numFmtId="164" fontId="3" fillId="9" borderId="1" xfId="0" applyNumberFormat="1" applyFont="1" applyFill="1" applyBorder="1" applyAlignment="1">
      <alignment wrapText="1"/>
    </xf>
    <xf numFmtId="0" fontId="3" fillId="0" borderId="1" xfId="0" applyFont="1" applyBorder="1"/>
    <xf numFmtId="0" fontId="3" fillId="5" borderId="1" xfId="0" applyFont="1" applyFill="1" applyBorder="1"/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8" fontId="3" fillId="0" borderId="0" xfId="0" quotePrefix="1" applyNumberFormat="1" applyFont="1"/>
    <xf numFmtId="166" fontId="3" fillId="0" borderId="0" xfId="0" applyNumberFormat="1" applyFont="1" applyAlignment="1">
      <alignment horizontal="center" vertical="center"/>
    </xf>
    <xf numFmtId="0" fontId="9" fillId="0" borderId="0" xfId="0" applyFont="1"/>
    <xf numFmtId="164" fontId="9" fillId="0" borderId="0" xfId="0" applyNumberFormat="1" applyFont="1"/>
    <xf numFmtId="0" fontId="9" fillId="0" borderId="1" xfId="0" applyFont="1" applyBorder="1"/>
    <xf numFmtId="164" fontId="9" fillId="0" borderId="1" xfId="0" applyNumberFormat="1" applyFont="1" applyBorder="1"/>
    <xf numFmtId="0" fontId="9" fillId="6" borderId="1" xfId="0" applyFont="1" applyFill="1" applyBorder="1"/>
    <xf numFmtId="0" fontId="9" fillId="7" borderId="1" xfId="0" applyFont="1" applyFill="1" applyBorder="1"/>
    <xf numFmtId="164" fontId="9" fillId="7" borderId="1" xfId="0" applyNumberFormat="1" applyFont="1" applyFill="1" applyBorder="1"/>
    <xf numFmtId="164" fontId="9" fillId="7" borderId="0" xfId="0" applyNumberFormat="1" applyFont="1" applyFill="1"/>
    <xf numFmtId="0" fontId="9" fillId="7" borderId="0" xfId="0" applyFont="1" applyFill="1"/>
    <xf numFmtId="0" fontId="8" fillId="0" borderId="0" xfId="0" applyFont="1"/>
    <xf numFmtId="0" fontId="10" fillId="11" borderId="1" xfId="0" applyFont="1" applyFill="1" applyBorder="1"/>
    <xf numFmtId="164" fontId="10" fillId="11" borderId="1" xfId="0" applyNumberFormat="1" applyFont="1" applyFill="1" applyBorder="1"/>
    <xf numFmtId="0" fontId="10" fillId="11" borderId="7" xfId="0" applyFont="1" applyFill="1" applyBorder="1"/>
    <xf numFmtId="0" fontId="9" fillId="0" borderId="8" xfId="0" applyFont="1" applyBorder="1"/>
    <xf numFmtId="0" fontId="9" fillId="0" borderId="5" xfId="0" applyFont="1" applyBorder="1"/>
    <xf numFmtId="164" fontId="9" fillId="0" borderId="6" xfId="0" applyNumberFormat="1" applyFont="1" applyBorder="1"/>
    <xf numFmtId="167" fontId="9" fillId="0" borderId="1" xfId="0" applyNumberFormat="1" applyFont="1" applyBorder="1"/>
    <xf numFmtId="0" fontId="9" fillId="0" borderId="3" xfId="0" applyFont="1" applyBorder="1"/>
    <xf numFmtId="0" fontId="9" fillId="4" borderId="1" xfId="0" applyFont="1" applyFill="1" applyBorder="1"/>
    <xf numFmtId="164" fontId="9" fillId="4" borderId="1" xfId="0" applyNumberFormat="1" applyFont="1" applyFill="1" applyBorder="1"/>
    <xf numFmtId="0" fontId="9" fillId="4" borderId="1" xfId="0" applyFont="1" applyFill="1" applyBorder="1" applyAlignment="1">
      <alignment vertical="justify"/>
    </xf>
    <xf numFmtId="164" fontId="9" fillId="4" borderId="0" xfId="0" applyNumberFormat="1" applyFont="1" applyFill="1" applyAlignment="1">
      <alignment vertical="justify"/>
    </xf>
    <xf numFmtId="0" fontId="9" fillId="4" borderId="0" xfId="0" applyFont="1" applyFill="1" applyAlignment="1">
      <alignment vertical="justify"/>
    </xf>
    <xf numFmtId="0" fontId="9" fillId="10" borderId="1" xfId="0" applyFont="1" applyFill="1" applyBorder="1"/>
    <xf numFmtId="164" fontId="9" fillId="10" borderId="1" xfId="0" applyNumberFormat="1" applyFont="1" applyFill="1" applyBorder="1"/>
    <xf numFmtId="0" fontId="9" fillId="11" borderId="1" xfId="0" applyFont="1" applyFill="1" applyBorder="1"/>
    <xf numFmtId="164" fontId="9" fillId="11" borderId="1" xfId="0" applyNumberFormat="1" applyFont="1" applyFill="1" applyBorder="1"/>
    <xf numFmtId="0" fontId="9" fillId="11" borderId="7" xfId="0" applyFont="1" applyFill="1" applyBorder="1"/>
    <xf numFmtId="164" fontId="9" fillId="6" borderId="6" xfId="0" applyNumberFormat="1" applyFont="1" applyFill="1" applyBorder="1"/>
    <xf numFmtId="0" fontId="9" fillId="13" borderId="1" xfId="0" applyFont="1" applyFill="1" applyBorder="1" applyAlignment="1">
      <alignment vertical="center"/>
    </xf>
    <xf numFmtId="164" fontId="9" fillId="13" borderId="1" xfId="0" applyNumberFormat="1" applyFont="1" applyFill="1" applyBorder="1" applyAlignment="1">
      <alignment vertical="center"/>
    </xf>
    <xf numFmtId="0" fontId="9" fillId="13" borderId="3" xfId="0" applyFont="1" applyFill="1" applyBorder="1" applyAlignment="1">
      <alignment vertical="center"/>
    </xf>
    <xf numFmtId="164" fontId="9" fillId="6" borderId="1" xfId="0" applyNumberFormat="1" applyFont="1" applyFill="1" applyBorder="1"/>
    <xf numFmtId="0" fontId="8" fillId="7" borderId="1" xfId="0" applyFont="1" applyFill="1" applyBorder="1"/>
    <xf numFmtId="167" fontId="3" fillId="3" borderId="1" xfId="0" applyNumberFormat="1" applyFont="1" applyFill="1" applyBorder="1"/>
    <xf numFmtId="0" fontId="8" fillId="5" borderId="1" xfId="0" applyFont="1" applyFill="1" applyBorder="1"/>
    <xf numFmtId="164" fontId="8" fillId="5" borderId="1" xfId="0" applyNumberFormat="1" applyFont="1" applyFill="1" applyBorder="1"/>
    <xf numFmtId="0" fontId="8" fillId="10" borderId="1" xfId="0" applyFont="1" applyFill="1" applyBorder="1" applyAlignment="1">
      <alignment vertical="center"/>
    </xf>
    <xf numFmtId="167" fontId="3" fillId="3" borderId="1" xfId="0" applyNumberFormat="1" applyFont="1" applyFill="1" applyBorder="1" applyAlignment="1">
      <alignment vertical="justify"/>
    </xf>
    <xf numFmtId="166" fontId="3" fillId="0" borderId="1" xfId="0" applyNumberFormat="1" applyFont="1" applyBorder="1"/>
    <xf numFmtId="167" fontId="3" fillId="3" borderId="0" xfId="0" applyNumberFormat="1" applyFont="1" applyFill="1"/>
    <xf numFmtId="0" fontId="3" fillId="3" borderId="0" xfId="0" applyFont="1" applyFill="1"/>
    <xf numFmtId="164" fontId="9" fillId="12" borderId="1" xfId="0" applyNumberFormat="1" applyFont="1" applyFill="1" applyBorder="1"/>
    <xf numFmtId="0" fontId="9" fillId="12" borderId="1" xfId="0" applyFont="1" applyFill="1" applyBorder="1"/>
    <xf numFmtId="164" fontId="3" fillId="5" borderId="1" xfId="0" applyNumberFormat="1" applyFont="1" applyFill="1" applyBorder="1"/>
    <xf numFmtId="167" fontId="3" fillId="5" borderId="1" xfId="0" applyNumberFormat="1" applyFont="1" applyFill="1" applyBorder="1"/>
    <xf numFmtId="0" fontId="3" fillId="10" borderId="1" xfId="0" applyFont="1" applyFill="1" applyBorder="1" applyAlignment="1">
      <alignment vertical="center"/>
    </xf>
    <xf numFmtId="164" fontId="3" fillId="10" borderId="0" xfId="0" applyNumberFormat="1" applyFont="1" applyFill="1" applyAlignment="1">
      <alignment vertical="center"/>
    </xf>
    <xf numFmtId="167" fontId="9" fillId="12" borderId="0" xfId="0" applyNumberFormat="1" applyFont="1" applyFill="1"/>
    <xf numFmtId="0" fontId="8" fillId="10" borderId="1" xfId="0" applyFont="1" applyFill="1" applyBorder="1"/>
    <xf numFmtId="164" fontId="3" fillId="7" borderId="1" xfId="0" applyNumberFormat="1" applyFont="1" applyFill="1" applyBorder="1"/>
    <xf numFmtId="0" fontId="3" fillId="8" borderId="1" xfId="0" applyFont="1" applyFill="1" applyBorder="1"/>
    <xf numFmtId="164" fontId="3" fillId="8" borderId="1" xfId="0" applyNumberFormat="1" applyFont="1" applyFill="1" applyBorder="1"/>
    <xf numFmtId="164" fontId="8" fillId="10" borderId="1" xfId="0" applyNumberFormat="1" applyFont="1" applyFill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167" fontId="3" fillId="0" borderId="1" xfId="0" applyNumberFormat="1" applyFont="1" applyBorder="1"/>
    <xf numFmtId="0" fontId="3" fillId="3" borderId="1" xfId="0" applyFont="1" applyFill="1" applyBorder="1"/>
    <xf numFmtId="0" fontId="3" fillId="10" borderId="1" xfId="0" applyFont="1" applyFill="1" applyBorder="1"/>
    <xf numFmtId="167" fontId="3" fillId="0" borderId="1" xfId="0" applyNumberFormat="1" applyFont="1" applyBorder="1" applyAlignment="1">
      <alignment vertical="justify"/>
    </xf>
    <xf numFmtId="167" fontId="3" fillId="0" borderId="0" xfId="0" applyNumberFormat="1" applyFont="1"/>
    <xf numFmtId="164" fontId="3" fillId="10" borderId="2" xfId="0" applyNumberFormat="1" applyFont="1" applyFill="1" applyBorder="1" applyAlignment="1">
      <alignment vertical="center"/>
    </xf>
    <xf numFmtId="0" fontId="9" fillId="11" borderId="2" xfId="0" applyFont="1" applyFill="1" applyBorder="1"/>
    <xf numFmtId="164" fontId="3" fillId="10" borderId="1" xfId="0" applyNumberFormat="1" applyFont="1" applyFill="1" applyBorder="1" applyAlignment="1">
      <alignment vertical="center"/>
    </xf>
    <xf numFmtId="167" fontId="3" fillId="10" borderId="1" xfId="0" applyNumberFormat="1" applyFont="1" applyFill="1" applyBorder="1" applyAlignment="1">
      <alignment vertical="center"/>
    </xf>
    <xf numFmtId="164" fontId="3" fillId="3" borderId="1" xfId="0" applyNumberFormat="1" applyFont="1" applyFill="1" applyBorder="1"/>
    <xf numFmtId="167" fontId="11" fillId="3" borderId="0" xfId="0" applyNumberFormat="1" applyFont="1" applyFill="1"/>
    <xf numFmtId="0" fontId="12" fillId="9" borderId="1" xfId="0" applyFont="1" applyFill="1" applyBorder="1"/>
    <xf numFmtId="0" fontId="9" fillId="13" borderId="1" xfId="0" applyFont="1" applyFill="1" applyBorder="1"/>
    <xf numFmtId="0" fontId="3" fillId="9" borderId="1" xfId="0" applyFont="1" applyFill="1" applyBorder="1" applyAlignment="1">
      <alignment vertical="center"/>
    </xf>
    <xf numFmtId="164" fontId="9" fillId="11" borderId="3" xfId="0" applyNumberFormat="1" applyFont="1" applyFill="1" applyBorder="1"/>
    <xf numFmtId="167" fontId="3" fillId="3" borderId="2" xfId="0" applyNumberFormat="1" applyFont="1" applyFill="1" applyBorder="1"/>
    <xf numFmtId="167" fontId="3" fillId="3" borderId="1" xfId="0" applyNumberFormat="1" applyFont="1" applyFill="1" applyBorder="1" applyAlignment="1">
      <alignment vertical="center"/>
    </xf>
    <xf numFmtId="167" fontId="3" fillId="10" borderId="9" xfId="0" applyNumberFormat="1" applyFont="1" applyFill="1" applyBorder="1" applyAlignment="1">
      <alignment vertical="center"/>
    </xf>
    <xf numFmtId="167" fontId="3" fillId="5" borderId="2" xfId="0" applyNumberFormat="1" applyFont="1" applyFill="1" applyBorder="1"/>
    <xf numFmtId="164" fontId="3" fillId="9" borderId="1" xfId="0" applyNumberFormat="1" applyFont="1" applyFill="1" applyBorder="1" applyAlignment="1">
      <alignment vertical="justify"/>
    </xf>
    <xf numFmtId="164" fontId="3" fillId="9" borderId="1" xfId="0" applyNumberFormat="1" applyFont="1" applyFill="1" applyBorder="1" applyAlignment="1">
      <alignment vertical="center"/>
    </xf>
    <xf numFmtId="0" fontId="0" fillId="3" borderId="0" xfId="0" applyFill="1"/>
    <xf numFmtId="164" fontId="9" fillId="12" borderId="6" xfId="0" applyNumberFormat="1" applyFont="1" applyFill="1" applyBorder="1"/>
    <xf numFmtId="164" fontId="13" fillId="8" borderId="3" xfId="0" applyNumberFormat="1" applyFont="1" applyFill="1" applyBorder="1"/>
    <xf numFmtId="167" fontId="13" fillId="8" borderId="1" xfId="0" applyNumberFormat="1" applyFont="1" applyFill="1" applyBorder="1"/>
    <xf numFmtId="164" fontId="14" fillId="9" borderId="3" xfId="0" applyNumberFormat="1" applyFont="1" applyFill="1" applyBorder="1" applyAlignment="1">
      <alignment vertical="center"/>
    </xf>
    <xf numFmtId="167" fontId="13" fillId="9" borderId="1" xfId="0" applyNumberFormat="1" applyFont="1" applyFill="1" applyBorder="1"/>
    <xf numFmtId="164" fontId="3" fillId="0" borderId="3" xfId="0" applyNumberFormat="1" applyFont="1" applyBorder="1"/>
    <xf numFmtId="164" fontId="8" fillId="5" borderId="3" xfId="0" applyNumberFormat="1" applyFont="1" applyFill="1" applyBorder="1"/>
    <xf numFmtId="167" fontId="8" fillId="5" borderId="1" xfId="0" applyNumberFormat="1" applyFont="1" applyFill="1" applyBorder="1"/>
    <xf numFmtId="0" fontId="9" fillId="0" borderId="6" xfId="0" applyFont="1" applyBorder="1" applyAlignment="1">
      <alignment horizontal="right"/>
    </xf>
    <xf numFmtId="0" fontId="9" fillId="5" borderId="6" xfId="0" applyFont="1" applyFill="1" applyBorder="1" applyAlignment="1">
      <alignment horizontal="right"/>
    </xf>
    <xf numFmtId="164" fontId="8" fillId="3" borderId="1" xfId="0" applyNumberFormat="1" applyFont="1" applyFill="1" applyBorder="1"/>
    <xf numFmtId="167" fontId="9" fillId="12" borderId="1" xfId="0" applyNumberFormat="1" applyFont="1" applyFill="1" applyBorder="1"/>
    <xf numFmtId="0" fontId="13" fillId="10" borderId="1" xfId="0" applyFont="1" applyFill="1" applyBorder="1" applyAlignment="1">
      <alignment vertical="center"/>
    </xf>
    <xf numFmtId="0" fontId="8" fillId="0" borderId="1" xfId="0" applyFont="1" applyBorder="1"/>
    <xf numFmtId="0" fontId="13" fillId="0" borderId="1" xfId="0" applyFont="1" applyBorder="1"/>
    <xf numFmtId="164" fontId="13" fillId="0" borderId="1" xfId="0" applyNumberFormat="1" applyFont="1" applyBorder="1"/>
    <xf numFmtId="0" fontId="14" fillId="5" borderId="1" xfId="0" applyFont="1" applyFill="1" applyBorder="1"/>
    <xf numFmtId="164" fontId="14" fillId="5" borderId="1" xfId="0" applyNumberFormat="1" applyFont="1" applyFill="1" applyBorder="1"/>
    <xf numFmtId="164" fontId="13" fillId="2" borderId="1" xfId="0" applyNumberFormat="1" applyFont="1" applyFill="1" applyBorder="1"/>
    <xf numFmtId="0" fontId="14" fillId="9" borderId="1" xfId="0" applyFont="1" applyFill="1" applyBorder="1"/>
    <xf numFmtId="164" fontId="14" fillId="9" borderId="1" xfId="0" applyNumberFormat="1" applyFont="1" applyFill="1" applyBorder="1"/>
    <xf numFmtId="164" fontId="13" fillId="9" borderId="1" xfId="0" applyNumberFormat="1" applyFont="1" applyFill="1" applyBorder="1"/>
    <xf numFmtId="0" fontId="14" fillId="3" borderId="1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3" fillId="5" borderId="1" xfId="0" applyNumberFormat="1" applyFont="1" applyFill="1" applyBorder="1"/>
    <xf numFmtId="0" fontId="15" fillId="0" borderId="0" xfId="0" applyFont="1"/>
    <xf numFmtId="0" fontId="13" fillId="0" borderId="0" xfId="0" applyFont="1"/>
    <xf numFmtId="164" fontId="13" fillId="0" borderId="0" xfId="0" applyNumberFormat="1" applyFont="1"/>
    <xf numFmtId="0" fontId="16" fillId="13" borderId="1" xfId="0" applyFont="1" applyFill="1" applyBorder="1"/>
    <xf numFmtId="0" fontId="13" fillId="0" borderId="3" xfId="0" applyFont="1" applyBorder="1"/>
    <xf numFmtId="0" fontId="13" fillId="8" borderId="3" xfId="0" applyFont="1" applyFill="1" applyBorder="1"/>
    <xf numFmtId="0" fontId="3" fillId="0" borderId="3" xfId="0" applyFont="1" applyBorder="1"/>
    <xf numFmtId="164" fontId="3" fillId="0" borderId="0" xfId="0" applyNumberFormat="1" applyFont="1" applyAlignment="1">
      <alignment horizontal="right"/>
    </xf>
    <xf numFmtId="164" fontId="10" fillId="11" borderId="1" xfId="0" applyNumberFormat="1" applyFont="1" applyFill="1" applyBorder="1" applyAlignment="1">
      <alignment horizontal="right"/>
    </xf>
    <xf numFmtId="164" fontId="8" fillId="7" borderId="1" xfId="0" applyNumberFormat="1" applyFont="1" applyFill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8" fillId="5" borderId="1" xfId="0" applyNumberFormat="1" applyFont="1" applyFill="1" applyBorder="1" applyAlignment="1">
      <alignment horizontal="right"/>
    </xf>
    <xf numFmtId="164" fontId="3" fillId="8" borderId="1" xfId="0" applyNumberFormat="1" applyFont="1" applyFill="1" applyBorder="1" applyAlignment="1">
      <alignment horizontal="right"/>
    </xf>
    <xf numFmtId="164" fontId="8" fillId="10" borderId="1" xfId="0" applyNumberFormat="1" applyFont="1" applyFill="1" applyBorder="1" applyAlignment="1">
      <alignment horizontal="right" vertical="center"/>
    </xf>
    <xf numFmtId="0" fontId="8" fillId="9" borderId="1" xfId="0" applyFont="1" applyFill="1" applyBorder="1"/>
    <xf numFmtId="0" fontId="8" fillId="9" borderId="3" xfId="0" applyFont="1" applyFill="1" applyBorder="1" applyAlignment="1">
      <alignment vertical="center"/>
    </xf>
    <xf numFmtId="164" fontId="3" fillId="5" borderId="0" xfId="0" applyNumberFormat="1" applyFont="1" applyFill="1" applyAlignment="1">
      <alignment horizontal="left"/>
    </xf>
    <xf numFmtId="0" fontId="3" fillId="5" borderId="2" xfId="0" applyFont="1" applyFill="1" applyBorder="1"/>
    <xf numFmtId="164" fontId="8" fillId="9" borderId="1" xfId="0" applyNumberFormat="1" applyFont="1" applyFill="1" applyBorder="1" applyAlignment="1">
      <alignment vertical="center"/>
    </xf>
    <xf numFmtId="167" fontId="8" fillId="9" borderId="1" xfId="0" applyNumberFormat="1" applyFont="1" applyFill="1" applyBorder="1" applyAlignment="1">
      <alignment vertical="center"/>
    </xf>
    <xf numFmtId="167" fontId="3" fillId="9" borderId="1" xfId="0" applyNumberFormat="1" applyFont="1" applyFill="1" applyBorder="1"/>
    <xf numFmtId="167" fontId="3" fillId="0" borderId="1" xfId="0" applyNumberFormat="1" applyFont="1" applyBorder="1" applyAlignment="1">
      <alignment vertical="center"/>
    </xf>
    <xf numFmtId="164" fontId="3" fillId="9" borderId="1" xfId="0" applyNumberFormat="1" applyFont="1" applyFill="1" applyBorder="1"/>
    <xf numFmtId="164" fontId="3" fillId="0" borderId="1" xfId="0" applyNumberFormat="1" applyFont="1" applyBorder="1" applyAlignment="1">
      <alignment wrapText="1"/>
    </xf>
    <xf numFmtId="0" fontId="3" fillId="14" borderId="1" xfId="0" applyFont="1" applyFill="1" applyBorder="1"/>
    <xf numFmtId="164" fontId="3" fillId="14" borderId="1" xfId="0" applyNumberFormat="1" applyFont="1" applyFill="1" applyBorder="1" applyAlignment="1">
      <alignment horizontal="left"/>
    </xf>
    <xf numFmtId="165" fontId="3" fillId="14" borderId="1" xfId="0" applyNumberFormat="1" applyFont="1" applyFill="1" applyBorder="1" applyAlignment="1">
      <alignment horizontal="left"/>
    </xf>
    <xf numFmtId="166" fontId="17" fillId="14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66CCFF"/>
      <color rgb="FFFFFFCC"/>
      <color rgb="FFFFCCFF"/>
      <color rgb="FF00FFFF"/>
      <color rgb="FF9933FF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6733-2871-42AE-9178-0A3D322B2327}">
  <dimension ref="A1:K32"/>
  <sheetViews>
    <sheetView showGridLines="0" workbookViewId="0">
      <selection activeCell="H4" sqref="H4"/>
    </sheetView>
  </sheetViews>
  <sheetFormatPr defaultRowHeight="15"/>
  <cols>
    <col min="1" max="1" width="40.28515625" style="3" customWidth="1"/>
    <col min="2" max="2" width="20.28515625" style="26" customWidth="1"/>
    <col min="3" max="3" width="12.85546875" style="3" customWidth="1"/>
    <col min="4" max="4" width="11.42578125" style="9" customWidth="1"/>
    <col min="5" max="5" width="11.85546875" style="3" customWidth="1"/>
    <col min="6" max="6" width="11.5703125" style="3" bestFit="1" customWidth="1"/>
    <col min="7" max="7" width="12" style="3" customWidth="1"/>
    <col min="8" max="8" width="76" style="9" customWidth="1"/>
    <col min="9" max="9" width="9.140625" style="3"/>
    <col min="10" max="10" width="26.85546875" style="3" bestFit="1" customWidth="1"/>
    <col min="11" max="11" width="12" style="3" bestFit="1" customWidth="1"/>
    <col min="12" max="16384" width="9.140625" style="3"/>
  </cols>
  <sheetData>
    <row r="1" spans="1:8" ht="15.75">
      <c r="A1" s="51" t="s">
        <v>0</v>
      </c>
    </row>
    <row r="2" spans="1:8">
      <c r="A2" s="34"/>
      <c r="B2" s="30" t="s">
        <v>1</v>
      </c>
      <c r="C2" s="34" t="s">
        <v>2</v>
      </c>
      <c r="D2" s="35" t="s">
        <v>3</v>
      </c>
      <c r="E2" s="34" t="s">
        <v>4</v>
      </c>
      <c r="F2" s="31" t="s">
        <v>3</v>
      </c>
      <c r="G2" s="31" t="s">
        <v>5</v>
      </c>
      <c r="H2" s="169" t="s">
        <v>6</v>
      </c>
    </row>
    <row r="3" spans="1:8" ht="15.75">
      <c r="A3" s="133" t="s">
        <v>7</v>
      </c>
      <c r="B3" s="28"/>
      <c r="C3" s="27"/>
      <c r="D3" s="27"/>
      <c r="E3" s="27"/>
      <c r="F3" s="27"/>
      <c r="G3" s="36"/>
      <c r="H3" s="27"/>
    </row>
    <row r="4" spans="1:8" ht="30">
      <c r="A4" s="36" t="s">
        <v>8</v>
      </c>
      <c r="B4" s="28" t="str">
        <f>'Administration  '!C14</f>
        <v>£1,300.00</v>
      </c>
      <c r="C4" s="27">
        <f>'Administration  '!E15</f>
        <v>111934.04</v>
      </c>
      <c r="D4" s="27">
        <f>C4-B4</f>
        <v>110634.04</v>
      </c>
      <c r="E4" s="27">
        <f>C4</f>
        <v>111934.04</v>
      </c>
      <c r="F4" s="27">
        <f>E4-B4</f>
        <v>110634.04</v>
      </c>
      <c r="G4" s="27">
        <f>B4+C4+E4</f>
        <v>225168.08</v>
      </c>
      <c r="H4" s="170" t="s">
        <v>9</v>
      </c>
    </row>
    <row r="5" spans="1:8" ht="30">
      <c r="A5" s="36" t="s">
        <v>10</v>
      </c>
      <c r="B5" s="28">
        <f>'L &amp; A'!C6</f>
        <v>25000</v>
      </c>
      <c r="C5" s="27">
        <f>'L &amp; A'!E6</f>
        <v>275</v>
      </c>
      <c r="D5" s="27">
        <f t="shared" ref="D5:D11" si="0">C5-B5</f>
        <v>-24725</v>
      </c>
      <c r="E5" s="27">
        <f t="shared" ref="E5:E11" si="1">C5</f>
        <v>275</v>
      </c>
      <c r="F5" s="27">
        <f t="shared" ref="F5:F11" si="2">E5-B5</f>
        <v>-24725</v>
      </c>
      <c r="G5" s="27">
        <f t="shared" ref="G5:G11" si="3">B5+C5+E5</f>
        <v>25550</v>
      </c>
      <c r="H5" s="170" t="s">
        <v>11</v>
      </c>
    </row>
    <row r="6" spans="1:8">
      <c r="A6" s="36" t="s">
        <v>12</v>
      </c>
      <c r="B6" s="28">
        <f>'Town Hall'!C12</f>
        <v>62345</v>
      </c>
      <c r="C6" s="27">
        <f>'Town Hall'!E12</f>
        <v>2114</v>
      </c>
      <c r="D6" s="27">
        <f t="shared" si="0"/>
        <v>-60231</v>
      </c>
      <c r="E6" s="27">
        <f t="shared" si="1"/>
        <v>2114</v>
      </c>
      <c r="F6" s="27">
        <f t="shared" si="2"/>
        <v>-60231</v>
      </c>
      <c r="G6" s="27">
        <f t="shared" si="3"/>
        <v>66573</v>
      </c>
      <c r="H6" s="27"/>
    </row>
    <row r="7" spans="1:8">
      <c r="A7" s="36" t="s">
        <v>13</v>
      </c>
      <c r="B7" s="28">
        <f>'Health &amp; Safety'!C4</f>
        <v>0</v>
      </c>
      <c r="C7" s="27">
        <f>'Health &amp; Safety'!D4</f>
        <v>0</v>
      </c>
      <c r="D7" s="27">
        <f t="shared" si="0"/>
        <v>0</v>
      </c>
      <c r="E7" s="27">
        <f t="shared" si="1"/>
        <v>0</v>
      </c>
      <c r="F7" s="27">
        <f t="shared" si="2"/>
        <v>0</v>
      </c>
      <c r="G7" s="27">
        <f t="shared" si="3"/>
        <v>0</v>
      </c>
      <c r="H7" s="27"/>
    </row>
    <row r="8" spans="1:8">
      <c r="A8" s="36" t="s">
        <v>14</v>
      </c>
      <c r="B8" s="28">
        <f>Civic!B4</f>
        <v>0</v>
      </c>
      <c r="C8" s="27">
        <f>Civic!D4</f>
        <v>0</v>
      </c>
      <c r="D8" s="27">
        <f t="shared" si="0"/>
        <v>0</v>
      </c>
      <c r="E8" s="27">
        <f t="shared" si="1"/>
        <v>0</v>
      </c>
      <c r="F8" s="27">
        <f t="shared" si="2"/>
        <v>0</v>
      </c>
      <c r="G8" s="27">
        <f t="shared" si="3"/>
        <v>0</v>
      </c>
      <c r="H8" s="27"/>
    </row>
    <row r="9" spans="1:8">
      <c r="A9" s="36" t="s">
        <v>15</v>
      </c>
      <c r="B9" s="28">
        <f>Grants!B4</f>
        <v>0</v>
      </c>
      <c r="C9" s="27">
        <f>Grants!D4</f>
        <v>0</v>
      </c>
      <c r="D9" s="27">
        <f t="shared" si="0"/>
        <v>0</v>
      </c>
      <c r="E9" s="27">
        <f t="shared" si="1"/>
        <v>0</v>
      </c>
      <c r="F9" s="27">
        <f t="shared" si="2"/>
        <v>0</v>
      </c>
      <c r="G9" s="27">
        <f t="shared" si="3"/>
        <v>0</v>
      </c>
      <c r="H9" s="27"/>
    </row>
    <row r="10" spans="1:8">
      <c r="A10" s="36" t="s">
        <v>16</v>
      </c>
      <c r="B10" s="28">
        <f>'Community Plan'!C4</f>
        <v>5000</v>
      </c>
      <c r="C10" s="27">
        <f>'Community Plan'!E4</f>
        <v>0</v>
      </c>
      <c r="D10" s="27">
        <f t="shared" si="0"/>
        <v>-5000</v>
      </c>
      <c r="E10" s="27">
        <f t="shared" si="1"/>
        <v>0</v>
      </c>
      <c r="F10" s="27">
        <f t="shared" si="2"/>
        <v>-5000</v>
      </c>
      <c r="G10" s="27">
        <f t="shared" si="3"/>
        <v>5000</v>
      </c>
      <c r="H10" s="27"/>
    </row>
    <row r="11" spans="1:8">
      <c r="A11" s="36" t="s">
        <v>17</v>
      </c>
      <c r="B11" s="28">
        <f>Christmas!C5</f>
        <v>20000</v>
      </c>
      <c r="C11" s="27">
        <f>Christmas!E5</f>
        <v>615.25</v>
      </c>
      <c r="D11" s="27">
        <f t="shared" si="0"/>
        <v>-19384.75</v>
      </c>
      <c r="E11" s="27">
        <f t="shared" si="1"/>
        <v>615.25</v>
      </c>
      <c r="F11" s="27">
        <f t="shared" si="2"/>
        <v>-19384.75</v>
      </c>
      <c r="G11" s="27">
        <f t="shared" si="3"/>
        <v>21230.5</v>
      </c>
      <c r="H11" s="27"/>
    </row>
    <row r="12" spans="1:8">
      <c r="A12" s="37" t="s">
        <v>18</v>
      </c>
      <c r="B12" s="32">
        <f>SUM(B5:B11)</f>
        <v>112345</v>
      </c>
      <c r="C12" s="32">
        <f>SUM(C4:C11)</f>
        <v>114938.29</v>
      </c>
      <c r="D12" s="32">
        <f t="shared" ref="D12:G12" si="4">SUM(D5:D11)</f>
        <v>-109340.75</v>
      </c>
      <c r="E12" s="32">
        <f t="shared" si="4"/>
        <v>3004.25</v>
      </c>
      <c r="F12" s="32">
        <f t="shared" si="4"/>
        <v>-109340.75</v>
      </c>
      <c r="G12" s="32">
        <f t="shared" si="4"/>
        <v>118353.5</v>
      </c>
      <c r="H12" s="27"/>
    </row>
    <row r="13" spans="1:8" ht="15.75">
      <c r="A13" s="133" t="s">
        <v>19</v>
      </c>
      <c r="B13" s="28"/>
      <c r="C13" s="27"/>
      <c r="D13" s="27"/>
      <c r="E13" s="27"/>
      <c r="F13" s="27"/>
      <c r="G13" s="36"/>
      <c r="H13" s="27"/>
    </row>
    <row r="14" spans="1:8">
      <c r="A14" s="36" t="s">
        <v>8</v>
      </c>
      <c r="B14" s="28">
        <f>'Administration  '!C35</f>
        <v>219620</v>
      </c>
      <c r="C14" s="27">
        <f>'Administration  '!E35</f>
        <v>15192.179999999998</v>
      </c>
      <c r="D14" s="27">
        <f>B14-C14</f>
        <v>204427.82</v>
      </c>
      <c r="E14" s="27">
        <f>C14</f>
        <v>15192.179999999998</v>
      </c>
      <c r="F14" s="27">
        <f>B14-E14</f>
        <v>204427.82</v>
      </c>
      <c r="G14" s="27">
        <f>B14-C14-E14</f>
        <v>189235.64</v>
      </c>
      <c r="H14" s="27"/>
    </row>
    <row r="15" spans="1:8">
      <c r="A15" s="36" t="s">
        <v>10</v>
      </c>
      <c r="B15" s="28">
        <f>'L &amp; A'!C25</f>
        <v>82020</v>
      </c>
      <c r="C15" s="27">
        <f>'L &amp; A'!E25</f>
        <v>614.01</v>
      </c>
      <c r="D15" s="27">
        <f t="shared" ref="D15:D21" si="5">B15-C15</f>
        <v>81405.990000000005</v>
      </c>
      <c r="E15" s="27">
        <f t="shared" ref="E15:E21" si="6">C15</f>
        <v>614.01</v>
      </c>
      <c r="F15" s="27">
        <f t="shared" ref="F15:F21" si="7">B15-E15</f>
        <v>81405.990000000005</v>
      </c>
      <c r="G15" s="27">
        <f t="shared" ref="G15:G21" si="8">B15-C15-E15</f>
        <v>80791.98000000001</v>
      </c>
      <c r="H15" s="27"/>
    </row>
    <row r="16" spans="1:8">
      <c r="A16" s="36" t="s">
        <v>20</v>
      </c>
      <c r="B16" s="28">
        <f>'Town Hall'!C39</f>
        <v>37850</v>
      </c>
      <c r="C16" s="27">
        <f>'Town Hall'!E39</f>
        <v>133.68</v>
      </c>
      <c r="D16" s="27">
        <f t="shared" si="5"/>
        <v>37716.32</v>
      </c>
      <c r="E16" s="27">
        <f t="shared" si="6"/>
        <v>133.68</v>
      </c>
      <c r="F16" s="27">
        <f t="shared" si="7"/>
        <v>37716.32</v>
      </c>
      <c r="G16" s="27">
        <f t="shared" si="8"/>
        <v>37582.639999999999</v>
      </c>
      <c r="H16" s="27"/>
    </row>
    <row r="17" spans="1:11">
      <c r="A17" s="36" t="s">
        <v>13</v>
      </c>
      <c r="B17" s="28">
        <f>'Health &amp; Safety'!C7</f>
        <v>2000</v>
      </c>
      <c r="C17" s="27">
        <f>'Health &amp; Safety'!D7</f>
        <v>0</v>
      </c>
      <c r="D17" s="27">
        <f t="shared" si="5"/>
        <v>2000</v>
      </c>
      <c r="E17" s="27">
        <f t="shared" si="6"/>
        <v>0</v>
      </c>
      <c r="F17" s="27">
        <f t="shared" si="7"/>
        <v>2000</v>
      </c>
      <c r="G17" s="27">
        <f t="shared" si="8"/>
        <v>2000</v>
      </c>
      <c r="H17" s="27"/>
    </row>
    <row r="18" spans="1:11">
      <c r="A18" s="36" t="s">
        <v>14</v>
      </c>
      <c r="B18" s="28">
        <f>Civic!C15</f>
        <v>16850</v>
      </c>
      <c r="C18" s="27">
        <f>Civic!D15</f>
        <v>59.16</v>
      </c>
      <c r="D18" s="27">
        <f t="shared" si="5"/>
        <v>16790.84</v>
      </c>
      <c r="E18" s="27">
        <f t="shared" si="6"/>
        <v>59.16</v>
      </c>
      <c r="F18" s="27">
        <f t="shared" si="7"/>
        <v>16790.84</v>
      </c>
      <c r="G18" s="27">
        <f t="shared" si="8"/>
        <v>16731.68</v>
      </c>
      <c r="H18" s="27"/>
    </row>
    <row r="19" spans="1:11">
      <c r="A19" s="36" t="s">
        <v>15</v>
      </c>
      <c r="B19" s="28">
        <f>Grants!C8</f>
        <v>5000</v>
      </c>
      <c r="C19" s="27">
        <f>Grants!D8</f>
        <v>0</v>
      </c>
      <c r="D19" s="27">
        <f t="shared" si="5"/>
        <v>5000</v>
      </c>
      <c r="E19" s="27">
        <f t="shared" si="6"/>
        <v>0</v>
      </c>
      <c r="F19" s="27">
        <f t="shared" si="7"/>
        <v>5000</v>
      </c>
      <c r="G19" s="27">
        <f t="shared" si="8"/>
        <v>5000</v>
      </c>
      <c r="H19" s="27"/>
    </row>
    <row r="20" spans="1:11">
      <c r="A20" s="36" t="s">
        <v>16</v>
      </c>
      <c r="B20" s="28">
        <f>'Community Plan'!C7</f>
        <v>5000</v>
      </c>
      <c r="C20" s="27">
        <f>'Community Plan'!E7</f>
        <v>0</v>
      </c>
      <c r="D20" s="27">
        <f t="shared" si="5"/>
        <v>5000</v>
      </c>
      <c r="E20" s="27">
        <f t="shared" si="6"/>
        <v>0</v>
      </c>
      <c r="F20" s="27">
        <f t="shared" si="7"/>
        <v>5000</v>
      </c>
      <c r="G20" s="27">
        <f t="shared" si="8"/>
        <v>5000</v>
      </c>
      <c r="H20" s="27"/>
    </row>
    <row r="21" spans="1:11">
      <c r="A21" s="36" t="s">
        <v>17</v>
      </c>
      <c r="B21" s="28">
        <f>Christmas!C10</f>
        <v>24500</v>
      </c>
      <c r="C21" s="27">
        <f>Christmas!E10</f>
        <v>0</v>
      </c>
      <c r="D21" s="27">
        <f t="shared" si="5"/>
        <v>24500</v>
      </c>
      <c r="E21" s="27">
        <f t="shared" si="6"/>
        <v>0</v>
      </c>
      <c r="F21" s="27">
        <f t="shared" si="7"/>
        <v>24500</v>
      </c>
      <c r="G21" s="27">
        <f t="shared" si="8"/>
        <v>24500</v>
      </c>
      <c r="H21" s="27"/>
    </row>
    <row r="22" spans="1:11">
      <c r="A22" s="164" t="s">
        <v>21</v>
      </c>
      <c r="B22" s="163">
        <f>SUM(B14:B21)</f>
        <v>392840</v>
      </c>
      <c r="C22" s="32">
        <f>SUM(C14:C21)</f>
        <v>15999.029999999999</v>
      </c>
      <c r="D22" s="32">
        <f t="shared" ref="D22:G22" si="9">SUM(D14:D21)</f>
        <v>376840.97000000003</v>
      </c>
      <c r="E22" s="32">
        <f t="shared" si="9"/>
        <v>15999.029999999999</v>
      </c>
      <c r="F22" s="32">
        <f t="shared" si="9"/>
        <v>376840.97000000003</v>
      </c>
      <c r="G22" s="32">
        <f t="shared" si="9"/>
        <v>360841.94</v>
      </c>
      <c r="H22" s="33"/>
    </row>
    <row r="23" spans="1:11">
      <c r="A23" s="36"/>
      <c r="B23" s="28"/>
      <c r="F23" s="29"/>
    </row>
    <row r="24" spans="1:11">
      <c r="A24" s="37" t="s">
        <v>22</v>
      </c>
      <c r="B24" s="32">
        <f>C22-C12</f>
        <v>-98939.26</v>
      </c>
      <c r="F24" s="29"/>
    </row>
    <row r="25" spans="1:11">
      <c r="A25" s="171" t="s">
        <v>23</v>
      </c>
      <c r="B25" s="172">
        <v>87000</v>
      </c>
      <c r="F25" s="29"/>
    </row>
    <row r="26" spans="1:11">
      <c r="A26" s="173" t="s">
        <v>24</v>
      </c>
      <c r="B26" s="174">
        <v>79547.44</v>
      </c>
      <c r="F26" s="29"/>
    </row>
    <row r="27" spans="1:11">
      <c r="F27" s="29"/>
    </row>
    <row r="28" spans="1:11">
      <c r="J28" s="38"/>
    </row>
    <row r="29" spans="1:11">
      <c r="J29" s="39"/>
      <c r="K29" s="40"/>
    </row>
    <row r="31" spans="1:11">
      <c r="J31" s="38"/>
    </row>
    <row r="32" spans="1:11">
      <c r="J32" s="4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F79F-A802-4A8B-86CB-5073EEB8E3F2}">
  <dimension ref="A1:I38"/>
  <sheetViews>
    <sheetView showGridLines="0" topLeftCell="A11" workbookViewId="0">
      <pane xSplit="1" ySplit="6" topLeftCell="B17" activePane="bottomRight" state="frozen"/>
      <selection pane="bottomRight" activeCell="B13" sqref="B13"/>
      <selection pane="bottomLeft"/>
      <selection pane="topRight"/>
    </sheetView>
  </sheetViews>
  <sheetFormatPr defaultRowHeight="15" customHeight="1"/>
  <cols>
    <col min="1" max="1" width="40" style="3" bestFit="1" customWidth="1"/>
    <col min="2" max="2" width="17.7109375" style="9" customWidth="1"/>
    <col min="3" max="3" width="19" style="3" customWidth="1"/>
    <col min="4" max="4" width="57.140625" style="3" hidden="1" customWidth="1"/>
    <col min="5" max="5" width="12.42578125" style="9" customWidth="1"/>
    <col min="6" max="8" width="14.140625" style="9" customWidth="1"/>
    <col min="9" max="9" width="44.140625" style="3" customWidth="1"/>
    <col min="10" max="16384" width="9.140625" style="3"/>
  </cols>
  <sheetData>
    <row r="1" spans="1:9">
      <c r="A1" s="42">
        <v>40</v>
      </c>
      <c r="B1" s="43"/>
      <c r="C1" s="42"/>
      <c r="D1" s="42"/>
      <c r="E1" s="43"/>
      <c r="F1" s="43"/>
      <c r="G1" s="43"/>
      <c r="H1" s="43"/>
      <c r="I1" s="42"/>
    </row>
    <row r="2" spans="1:9">
      <c r="A2" s="42"/>
      <c r="B2" s="43"/>
      <c r="C2" s="42"/>
      <c r="D2" s="42"/>
      <c r="E2" s="43"/>
      <c r="F2" s="43"/>
      <c r="G2" s="43"/>
      <c r="H2" s="43"/>
      <c r="I2" s="42"/>
    </row>
    <row r="3" spans="1:9">
      <c r="A3" s="42"/>
      <c r="B3" s="43"/>
      <c r="C3" s="42"/>
      <c r="D3" s="42"/>
      <c r="E3" s="43"/>
      <c r="F3" s="43"/>
      <c r="G3" s="43"/>
      <c r="H3" s="43"/>
      <c r="I3" s="42"/>
    </row>
    <row r="4" spans="1:9">
      <c r="A4" s="42"/>
      <c r="B4" s="43"/>
      <c r="C4" s="42"/>
      <c r="D4" s="42"/>
      <c r="E4" s="43"/>
      <c r="F4" s="43"/>
      <c r="G4" s="43"/>
      <c r="H4" s="43"/>
      <c r="I4" s="42"/>
    </row>
    <row r="5" spans="1:9">
      <c r="A5" s="60" t="s">
        <v>8</v>
      </c>
      <c r="B5" s="61"/>
      <c r="C5" s="62" t="s">
        <v>1</v>
      </c>
      <c r="D5" s="62" t="s">
        <v>6</v>
      </c>
      <c r="E5" s="63"/>
      <c r="F5" s="63"/>
      <c r="G5" s="63"/>
      <c r="H5" s="63"/>
      <c r="I5" s="64"/>
    </row>
    <row r="6" spans="1:9">
      <c r="A6" s="44" t="s">
        <v>7</v>
      </c>
      <c r="B6" s="45"/>
      <c r="C6" s="44"/>
      <c r="D6" s="44"/>
      <c r="E6" s="43"/>
      <c r="F6" s="43"/>
      <c r="G6" s="43"/>
      <c r="H6" s="43"/>
      <c r="I6" s="42"/>
    </row>
    <row r="7" spans="1:9">
      <c r="A7" s="44" t="s">
        <v>25</v>
      </c>
      <c r="B7" s="45"/>
      <c r="C7" s="46"/>
      <c r="D7" s="44"/>
      <c r="E7" s="43"/>
      <c r="F7" s="43"/>
      <c r="G7" s="43"/>
      <c r="H7" s="43"/>
      <c r="I7" s="42"/>
    </row>
    <row r="8" spans="1:9">
      <c r="A8" s="44" t="s">
        <v>26</v>
      </c>
      <c r="B8" s="45"/>
      <c r="C8" s="45">
        <v>1300</v>
      </c>
      <c r="D8" s="42"/>
      <c r="E8" s="43"/>
      <c r="F8" s="43"/>
      <c r="G8" s="43"/>
      <c r="H8" s="43"/>
      <c r="I8" s="42"/>
    </row>
    <row r="9" spans="1:9">
      <c r="A9" s="65" t="s">
        <v>27</v>
      </c>
      <c r="B9" s="66"/>
      <c r="C9" s="66">
        <v>1300</v>
      </c>
      <c r="D9" s="44"/>
      <c r="E9" s="43"/>
      <c r="F9" s="43"/>
      <c r="G9" s="43"/>
      <c r="H9" s="43"/>
      <c r="I9" s="42"/>
    </row>
    <row r="10" spans="1:9">
      <c r="A10" s="47"/>
      <c r="B10" s="48"/>
      <c r="C10" s="47"/>
      <c r="D10" s="47"/>
      <c r="E10" s="49"/>
      <c r="F10" s="49"/>
      <c r="G10" s="49"/>
      <c r="H10" s="49"/>
      <c r="I10" s="50"/>
    </row>
    <row r="11" spans="1:9">
      <c r="A11" s="3" t="s">
        <v>28</v>
      </c>
      <c r="B11" s="26"/>
      <c r="D11" s="9"/>
      <c r="E11" s="3"/>
      <c r="F11" s="3"/>
      <c r="G11" s="3"/>
      <c r="H11" s="3"/>
    </row>
    <row r="12" spans="1:9">
      <c r="A12" s="65" t="s">
        <v>7</v>
      </c>
      <c r="B12" s="68" t="s">
        <v>29</v>
      </c>
      <c r="C12" s="67" t="s">
        <v>1</v>
      </c>
      <c r="D12" s="69" t="s">
        <v>6</v>
      </c>
      <c r="E12" s="68" t="s">
        <v>30</v>
      </c>
      <c r="F12" s="68" t="s">
        <v>3</v>
      </c>
      <c r="G12" s="68" t="s">
        <v>31</v>
      </c>
      <c r="H12" s="68" t="s">
        <v>3</v>
      </c>
      <c r="I12" s="67" t="s">
        <v>6</v>
      </c>
    </row>
    <row r="13" spans="1:9">
      <c r="A13" s="44" t="s">
        <v>25</v>
      </c>
      <c r="B13" s="57"/>
      <c r="C13" s="120">
        <v>335496</v>
      </c>
      <c r="D13" s="55" t="s">
        <v>32</v>
      </c>
      <c r="E13" s="45">
        <v>111832</v>
      </c>
      <c r="F13" s="45">
        <f>E13-C13</f>
        <v>-223664</v>
      </c>
      <c r="G13" s="45">
        <f>E13</f>
        <v>111832</v>
      </c>
      <c r="H13" s="45">
        <f>G13-C13</f>
        <v>-223664</v>
      </c>
      <c r="I13" s="44"/>
    </row>
    <row r="14" spans="1:9">
      <c r="A14" s="56" t="s">
        <v>26</v>
      </c>
      <c r="B14" s="57">
        <v>55</v>
      </c>
      <c r="C14" s="128" t="s">
        <v>33</v>
      </c>
      <c r="D14" s="42"/>
      <c r="E14" s="45">
        <v>102.04</v>
      </c>
      <c r="F14" s="45">
        <f>E14-C14</f>
        <v>-1197.96</v>
      </c>
      <c r="G14" s="45">
        <f>E14</f>
        <v>102.04</v>
      </c>
      <c r="H14" s="45">
        <f>G14-C14</f>
        <v>-1197.96</v>
      </c>
      <c r="I14" s="170"/>
    </row>
    <row r="15" spans="1:9">
      <c r="A15" s="37" t="s">
        <v>18</v>
      </c>
      <c r="B15" s="70">
        <f>SUM(B13:B14)</f>
        <v>55</v>
      </c>
      <c r="C15" s="129" t="s">
        <v>34</v>
      </c>
      <c r="D15" s="70">
        <f>SUM(D13:D14)</f>
        <v>0</v>
      </c>
      <c r="E15" s="70">
        <f>SUM(E13:E14)</f>
        <v>111934.04</v>
      </c>
      <c r="F15" s="70">
        <f>SUM(F13:F14)</f>
        <v>-224861.96</v>
      </c>
      <c r="G15" s="70">
        <f>SUM(G13:G14)</f>
        <v>111934.04</v>
      </c>
      <c r="H15" s="70">
        <f>SUM(H13:H14)</f>
        <v>-224861.96</v>
      </c>
      <c r="I15" s="120"/>
    </row>
    <row r="16" spans="1:9">
      <c r="A16" s="71" t="s">
        <v>19</v>
      </c>
      <c r="B16" s="72"/>
      <c r="C16" s="71"/>
      <c r="D16" s="73" t="s">
        <v>6</v>
      </c>
      <c r="E16" s="72"/>
      <c r="F16" s="72"/>
      <c r="G16" s="72"/>
      <c r="H16" s="72"/>
      <c r="I16" s="71"/>
    </row>
    <row r="17" spans="1:9">
      <c r="A17" s="44" t="s">
        <v>35</v>
      </c>
      <c r="B17" s="45">
        <v>135500</v>
      </c>
      <c r="C17" s="58">
        <v>179000</v>
      </c>
      <c r="D17" s="59" t="s">
        <v>36</v>
      </c>
      <c r="E17" s="45">
        <v>13959.5</v>
      </c>
      <c r="F17" s="45">
        <f>C17-E17</f>
        <v>165040.5</v>
      </c>
      <c r="G17" s="45">
        <f>E17</f>
        <v>13959.5</v>
      </c>
      <c r="H17" s="45">
        <f>C17-G17</f>
        <v>165040.5</v>
      </c>
      <c r="I17" s="44"/>
    </row>
    <row r="18" spans="1:9">
      <c r="A18" s="44" t="s">
        <v>37</v>
      </c>
      <c r="B18" s="45">
        <v>15000</v>
      </c>
      <c r="C18" s="58">
        <v>1000</v>
      </c>
      <c r="D18" s="59"/>
      <c r="E18" s="45">
        <v>0</v>
      </c>
      <c r="F18" s="45">
        <f t="shared" ref="F18:F34" si="0">C18-E18</f>
        <v>1000</v>
      </c>
      <c r="G18" s="45">
        <f t="shared" ref="G18:G34" si="1">E18</f>
        <v>0</v>
      </c>
      <c r="H18" s="45">
        <f t="shared" ref="H18:H34" si="2">C18-G18</f>
        <v>1000</v>
      </c>
      <c r="I18" s="44"/>
    </row>
    <row r="19" spans="1:9">
      <c r="A19" s="44" t="s">
        <v>38</v>
      </c>
      <c r="B19" s="45">
        <v>0</v>
      </c>
      <c r="C19" s="58">
        <v>2000</v>
      </c>
      <c r="D19" s="59"/>
      <c r="E19" s="45">
        <v>0</v>
      </c>
      <c r="F19" s="45">
        <f t="shared" si="0"/>
        <v>2000</v>
      </c>
      <c r="G19" s="45">
        <f t="shared" si="1"/>
        <v>0</v>
      </c>
      <c r="H19" s="45">
        <f t="shared" si="2"/>
        <v>2000</v>
      </c>
      <c r="I19" s="44"/>
    </row>
    <row r="20" spans="1:9">
      <c r="A20" s="44" t="s">
        <v>39</v>
      </c>
      <c r="B20" s="45">
        <v>600</v>
      </c>
      <c r="C20" s="58">
        <v>600</v>
      </c>
      <c r="D20" s="59"/>
      <c r="E20" s="45">
        <v>19.649999999999999</v>
      </c>
      <c r="F20" s="45">
        <f t="shared" si="0"/>
        <v>580.35</v>
      </c>
      <c r="G20" s="45">
        <f t="shared" si="1"/>
        <v>19.649999999999999</v>
      </c>
      <c r="H20" s="45">
        <f t="shared" si="2"/>
        <v>580.35</v>
      </c>
      <c r="I20" s="44"/>
    </row>
    <row r="21" spans="1:9">
      <c r="A21" s="44" t="s">
        <v>40</v>
      </c>
      <c r="B21" s="45">
        <v>15</v>
      </c>
      <c r="C21" s="58">
        <v>20</v>
      </c>
      <c r="D21" s="59"/>
      <c r="E21" s="45">
        <v>0</v>
      </c>
      <c r="F21" s="45">
        <f t="shared" si="0"/>
        <v>20</v>
      </c>
      <c r="G21" s="45">
        <f t="shared" si="1"/>
        <v>0</v>
      </c>
      <c r="H21" s="45">
        <f t="shared" si="2"/>
        <v>20</v>
      </c>
      <c r="I21" s="44"/>
    </row>
    <row r="22" spans="1:9">
      <c r="A22" s="44" t="s">
        <v>41</v>
      </c>
      <c r="B22" s="45">
        <v>2000</v>
      </c>
      <c r="C22" s="58">
        <v>2500</v>
      </c>
      <c r="D22" s="59"/>
      <c r="E22" s="45">
        <v>312.99</v>
      </c>
      <c r="F22" s="45">
        <f t="shared" si="0"/>
        <v>2187.0100000000002</v>
      </c>
      <c r="G22" s="45">
        <f t="shared" si="1"/>
        <v>312.99</v>
      </c>
      <c r="H22" s="45">
        <f t="shared" si="2"/>
        <v>2187.0100000000002</v>
      </c>
      <c r="I22" s="44" t="s">
        <v>42</v>
      </c>
    </row>
    <row r="23" spans="1:9">
      <c r="A23" s="44" t="s">
        <v>43</v>
      </c>
      <c r="B23" s="45">
        <v>3500</v>
      </c>
      <c r="C23" s="58">
        <v>3000</v>
      </c>
      <c r="D23" s="59" t="s">
        <v>44</v>
      </c>
      <c r="E23" s="45">
        <v>9.98</v>
      </c>
      <c r="F23" s="45">
        <f t="shared" si="0"/>
        <v>2990.02</v>
      </c>
      <c r="G23" s="45">
        <f t="shared" si="1"/>
        <v>9.98</v>
      </c>
      <c r="H23" s="45">
        <f t="shared" si="2"/>
        <v>2990.02</v>
      </c>
      <c r="I23" s="44"/>
    </row>
    <row r="24" spans="1:9">
      <c r="A24" s="44" t="s">
        <v>45</v>
      </c>
      <c r="B24" s="45">
        <v>500</v>
      </c>
      <c r="C24" s="58">
        <v>500</v>
      </c>
      <c r="D24" s="59"/>
      <c r="E24" s="45">
        <v>0</v>
      </c>
      <c r="F24" s="45">
        <f t="shared" si="0"/>
        <v>500</v>
      </c>
      <c r="G24" s="45">
        <f t="shared" si="1"/>
        <v>0</v>
      </c>
      <c r="H24" s="45">
        <f t="shared" si="2"/>
        <v>500</v>
      </c>
      <c r="I24" s="44"/>
    </row>
    <row r="25" spans="1:9">
      <c r="A25" s="44" t="s">
        <v>46</v>
      </c>
      <c r="B25" s="45">
        <v>500</v>
      </c>
      <c r="C25" s="58">
        <v>1000</v>
      </c>
      <c r="D25" s="59" t="s">
        <v>47</v>
      </c>
      <c r="E25" s="45">
        <v>0</v>
      </c>
      <c r="F25" s="45">
        <f t="shared" si="0"/>
        <v>1000</v>
      </c>
      <c r="G25" s="45">
        <f t="shared" si="1"/>
        <v>0</v>
      </c>
      <c r="H25" s="45">
        <f t="shared" si="2"/>
        <v>1000</v>
      </c>
      <c r="I25" s="44"/>
    </row>
    <row r="26" spans="1:9">
      <c r="A26" s="44" t="s">
        <v>48</v>
      </c>
      <c r="B26" s="45">
        <v>3000</v>
      </c>
      <c r="C26" s="58">
        <v>6000</v>
      </c>
      <c r="D26" s="59" t="s">
        <v>49</v>
      </c>
      <c r="E26" s="45">
        <v>152</v>
      </c>
      <c r="F26" s="45">
        <f t="shared" si="0"/>
        <v>5848</v>
      </c>
      <c r="G26" s="45">
        <f t="shared" si="1"/>
        <v>152</v>
      </c>
      <c r="H26" s="45">
        <f t="shared" si="2"/>
        <v>5848</v>
      </c>
      <c r="I26" s="44"/>
    </row>
    <row r="27" spans="1:9">
      <c r="A27" s="44" t="s">
        <v>50</v>
      </c>
      <c r="B27" s="45">
        <v>300</v>
      </c>
      <c r="C27" s="58">
        <v>300</v>
      </c>
      <c r="D27" s="59"/>
      <c r="E27" s="45">
        <v>0</v>
      </c>
      <c r="F27" s="45">
        <f t="shared" si="0"/>
        <v>300</v>
      </c>
      <c r="G27" s="45">
        <f t="shared" si="1"/>
        <v>0</v>
      </c>
      <c r="H27" s="45">
        <f t="shared" si="2"/>
        <v>300</v>
      </c>
      <c r="I27" s="44"/>
    </row>
    <row r="28" spans="1:9">
      <c r="A28" s="44" t="s">
        <v>51</v>
      </c>
      <c r="B28" s="45">
        <v>1500</v>
      </c>
      <c r="C28" s="58">
        <v>2600</v>
      </c>
      <c r="D28" s="59" t="s">
        <v>52</v>
      </c>
      <c r="E28" s="45">
        <v>475</v>
      </c>
      <c r="F28" s="45">
        <f t="shared" si="0"/>
        <v>2125</v>
      </c>
      <c r="G28" s="45">
        <f t="shared" si="1"/>
        <v>475</v>
      </c>
      <c r="H28" s="45">
        <f t="shared" si="2"/>
        <v>2125</v>
      </c>
      <c r="I28" s="44"/>
    </row>
    <row r="29" spans="1:9">
      <c r="A29" s="44" t="s">
        <v>53</v>
      </c>
      <c r="B29" s="45">
        <v>2000</v>
      </c>
      <c r="C29" s="58">
        <v>4000</v>
      </c>
      <c r="D29" s="59"/>
      <c r="E29" s="45">
        <v>226.09</v>
      </c>
      <c r="F29" s="45">
        <f t="shared" si="0"/>
        <v>3773.91</v>
      </c>
      <c r="G29" s="45">
        <f t="shared" si="1"/>
        <v>226.09</v>
      </c>
      <c r="H29" s="45">
        <f t="shared" si="2"/>
        <v>3773.91</v>
      </c>
      <c r="I29" s="44"/>
    </row>
    <row r="30" spans="1:9">
      <c r="A30" s="44" t="s">
        <v>54</v>
      </c>
      <c r="B30" s="45">
        <v>6000</v>
      </c>
      <c r="C30" s="58">
        <v>8000</v>
      </c>
      <c r="D30" s="59" t="s">
        <v>55</v>
      </c>
      <c r="E30" s="45">
        <v>0</v>
      </c>
      <c r="F30" s="45">
        <f t="shared" si="0"/>
        <v>8000</v>
      </c>
      <c r="G30" s="45">
        <f t="shared" si="1"/>
        <v>0</v>
      </c>
      <c r="H30" s="45">
        <f t="shared" si="2"/>
        <v>8000</v>
      </c>
      <c r="I30" s="44"/>
    </row>
    <row r="31" spans="1:9">
      <c r="A31" s="44" t="s">
        <v>56</v>
      </c>
      <c r="B31" s="45">
        <v>900</v>
      </c>
      <c r="C31" s="58">
        <v>3000</v>
      </c>
      <c r="D31" s="42"/>
      <c r="E31" s="45">
        <v>0</v>
      </c>
      <c r="F31" s="45">
        <f t="shared" si="0"/>
        <v>3000</v>
      </c>
      <c r="G31" s="45">
        <f t="shared" si="1"/>
        <v>0</v>
      </c>
      <c r="H31" s="45">
        <f t="shared" si="2"/>
        <v>3000</v>
      </c>
      <c r="I31" s="44"/>
    </row>
    <row r="32" spans="1:9">
      <c r="A32" s="44" t="s">
        <v>57</v>
      </c>
      <c r="B32" s="45">
        <v>0</v>
      </c>
      <c r="C32" s="58">
        <v>5000</v>
      </c>
      <c r="D32" s="59" t="s">
        <v>58</v>
      </c>
      <c r="E32" s="45">
        <v>36.97</v>
      </c>
      <c r="F32" s="45">
        <f t="shared" si="0"/>
        <v>4963.03</v>
      </c>
      <c r="G32" s="45">
        <f t="shared" si="1"/>
        <v>36.97</v>
      </c>
      <c r="H32" s="45">
        <f t="shared" si="2"/>
        <v>4963.03</v>
      </c>
      <c r="I32" s="44"/>
    </row>
    <row r="33" spans="1:9">
      <c r="A33" s="44" t="s">
        <v>59</v>
      </c>
      <c r="B33" s="45">
        <v>100</v>
      </c>
      <c r="C33" s="58">
        <v>100</v>
      </c>
      <c r="D33" s="59"/>
      <c r="E33" s="45">
        <v>0</v>
      </c>
      <c r="F33" s="45">
        <f t="shared" si="0"/>
        <v>100</v>
      </c>
      <c r="G33" s="45">
        <f t="shared" si="1"/>
        <v>0</v>
      </c>
      <c r="H33" s="45">
        <f t="shared" si="2"/>
        <v>100</v>
      </c>
      <c r="I33" s="44"/>
    </row>
    <row r="34" spans="1:9">
      <c r="A34" s="44" t="s">
        <v>60</v>
      </c>
      <c r="B34" s="45">
        <v>200</v>
      </c>
      <c r="C34" s="58">
        <v>1000</v>
      </c>
      <c r="D34" s="59"/>
      <c r="E34" s="45">
        <v>0</v>
      </c>
      <c r="F34" s="45">
        <f t="shared" si="0"/>
        <v>1000</v>
      </c>
      <c r="G34" s="45">
        <f t="shared" si="1"/>
        <v>0</v>
      </c>
      <c r="H34" s="45">
        <f t="shared" si="2"/>
        <v>1000</v>
      </c>
      <c r="I34" s="44"/>
    </row>
    <row r="35" spans="1:9">
      <c r="A35" s="37" t="s">
        <v>21</v>
      </c>
      <c r="B35" s="74">
        <f t="shared" ref="B35:H35" si="3">SUM(B17:B34)</f>
        <v>171615</v>
      </c>
      <c r="C35" s="74">
        <f t="shared" si="3"/>
        <v>219620</v>
      </c>
      <c r="D35" s="74">
        <f t="shared" si="3"/>
        <v>0</v>
      </c>
      <c r="E35" s="74">
        <f t="shared" si="3"/>
        <v>15192.179999999998</v>
      </c>
      <c r="F35" s="74">
        <f t="shared" si="3"/>
        <v>204427.82</v>
      </c>
      <c r="G35" s="74">
        <f t="shared" si="3"/>
        <v>15192.179999999998</v>
      </c>
      <c r="H35" s="74">
        <f t="shared" si="3"/>
        <v>204427.82</v>
      </c>
      <c r="I35" s="131"/>
    </row>
    <row r="36" spans="1:9">
      <c r="A36" s="42"/>
      <c r="B36" s="43"/>
      <c r="C36" s="42"/>
      <c r="D36" s="42"/>
      <c r="E36" s="43"/>
      <c r="F36" s="43"/>
      <c r="G36" s="43"/>
      <c r="H36" s="43"/>
      <c r="I36" s="42"/>
    </row>
    <row r="37" spans="1:9">
      <c r="A37" s="42"/>
      <c r="B37" s="43"/>
      <c r="C37" s="42"/>
      <c r="D37" s="43"/>
      <c r="E37" s="43"/>
      <c r="F37" s="43"/>
      <c r="G37" s="43"/>
      <c r="H37" s="42"/>
    </row>
    <row r="38" spans="1:9">
      <c r="A38" s="42"/>
      <c r="B38" s="43"/>
      <c r="C38" s="42"/>
      <c r="D38" s="42"/>
      <c r="E38" s="43"/>
      <c r="F38" s="43"/>
      <c r="G38" s="43"/>
      <c r="H38" s="43"/>
      <c r="I38" s="4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454C-BAB7-4D2E-B7AD-40B886FD5425}">
  <dimension ref="A1:M27"/>
  <sheetViews>
    <sheetView showGridLines="0" tabSelected="1" workbookViewId="0">
      <selection activeCell="K15" sqref="K15"/>
    </sheetView>
  </sheetViews>
  <sheetFormatPr defaultRowHeight="15" customHeight="1"/>
  <cols>
    <col min="1" max="1" width="36.42578125" style="3" customWidth="1"/>
    <col min="2" max="2" width="18.5703125" style="9" customWidth="1"/>
    <col min="3" max="3" width="19.5703125" style="82" customWidth="1"/>
    <col min="4" max="4" width="37.5703125" style="3" hidden="1" customWidth="1"/>
    <col min="5" max="5" width="13.85546875" style="3" customWidth="1"/>
    <col min="6" max="6" width="14.140625" style="3" customWidth="1"/>
    <col min="7" max="7" width="14.85546875" style="3" customWidth="1"/>
    <col min="8" max="8" width="12.7109375" style="3" customWidth="1"/>
    <col min="9" max="9" width="37.42578125" style="3" customWidth="1"/>
    <col min="10" max="16384" width="9.140625" style="3"/>
  </cols>
  <sheetData>
    <row r="1" spans="1:13" ht="15.75">
      <c r="A1" s="51" t="s">
        <v>61</v>
      </c>
      <c r="B1" s="26"/>
      <c r="C1" s="3"/>
      <c r="D1" s="9"/>
    </row>
    <row r="2" spans="1:13">
      <c r="A2" s="100" t="s">
        <v>7</v>
      </c>
      <c r="B2" s="68" t="s">
        <v>29</v>
      </c>
      <c r="C2" s="67" t="s">
        <v>1</v>
      </c>
      <c r="D2" s="69" t="s">
        <v>6</v>
      </c>
      <c r="E2" s="68" t="s">
        <v>30</v>
      </c>
      <c r="F2" s="68" t="s">
        <v>3</v>
      </c>
      <c r="G2" s="68" t="s">
        <v>31</v>
      </c>
      <c r="H2" s="68" t="s">
        <v>3</v>
      </c>
      <c r="I2" s="67" t="s">
        <v>6</v>
      </c>
    </row>
    <row r="3" spans="1:13">
      <c r="A3" s="36" t="s">
        <v>62</v>
      </c>
      <c r="B3" s="27">
        <v>0</v>
      </c>
      <c r="C3" s="76">
        <v>0</v>
      </c>
      <c r="D3" s="36"/>
      <c r="E3" s="45">
        <v>0</v>
      </c>
      <c r="F3" s="45">
        <f>E3-C3</f>
        <v>0</v>
      </c>
      <c r="G3" s="45">
        <f>E3</f>
        <v>0</v>
      </c>
      <c r="H3" s="45">
        <v>0</v>
      </c>
      <c r="I3" s="44"/>
    </row>
    <row r="4" spans="1:13">
      <c r="A4" s="36" t="s">
        <v>63</v>
      </c>
      <c r="B4" s="27">
        <v>4000</v>
      </c>
      <c r="C4" s="76">
        <v>5000</v>
      </c>
      <c r="D4" s="36"/>
      <c r="E4" s="45">
        <v>275</v>
      </c>
      <c r="F4" s="45">
        <f t="shared" ref="F4:F5" si="0">E4-C4</f>
        <v>-4725</v>
      </c>
      <c r="G4" s="45">
        <f t="shared" ref="G4:G5" si="1">E4</f>
        <v>275</v>
      </c>
      <c r="H4" s="45">
        <f>G4-C4</f>
        <v>-4725</v>
      </c>
      <c r="I4" s="44"/>
    </row>
    <row r="5" spans="1:13">
      <c r="A5" s="36" t="s">
        <v>64</v>
      </c>
      <c r="B5" s="27">
        <v>0</v>
      </c>
      <c r="C5" s="76">
        <v>20000</v>
      </c>
      <c r="D5" s="36"/>
      <c r="E5" s="84">
        <v>0</v>
      </c>
      <c r="F5" s="45">
        <f t="shared" si="0"/>
        <v>-20000</v>
      </c>
      <c r="G5" s="45">
        <f t="shared" si="1"/>
        <v>0</v>
      </c>
      <c r="H5" s="45">
        <f>G5-C5</f>
        <v>-20000</v>
      </c>
      <c r="I5" s="85"/>
    </row>
    <row r="6" spans="1:13" ht="16.5" thickBot="1">
      <c r="A6" s="77" t="s">
        <v>18</v>
      </c>
      <c r="B6" s="86"/>
      <c r="C6" s="116">
        <f>SUM(C3:C5)</f>
        <v>25000</v>
      </c>
      <c r="D6" s="116">
        <f t="shared" ref="D6:H6" si="2">SUM(D3:D5)</f>
        <v>0</v>
      </c>
      <c r="E6" s="116">
        <f t="shared" si="2"/>
        <v>275</v>
      </c>
      <c r="F6" s="116">
        <f t="shared" si="2"/>
        <v>-24725</v>
      </c>
      <c r="G6" s="116">
        <f t="shared" si="2"/>
        <v>275</v>
      </c>
      <c r="H6" s="116">
        <f t="shared" si="2"/>
        <v>-24725</v>
      </c>
      <c r="I6" s="113"/>
    </row>
    <row r="7" spans="1:13" ht="15.75" thickTop="1">
      <c r="A7" s="88" t="s">
        <v>19</v>
      </c>
      <c r="B7" s="89"/>
      <c r="C7" s="106"/>
      <c r="D7" s="115"/>
      <c r="E7" s="68"/>
      <c r="F7" s="68"/>
      <c r="G7" s="68"/>
      <c r="H7" s="112"/>
      <c r="I7" s="114"/>
    </row>
    <row r="8" spans="1:13">
      <c r="A8" s="36" t="s">
        <v>65</v>
      </c>
      <c r="B8" s="27">
        <v>300</v>
      </c>
      <c r="C8" s="80">
        <v>0</v>
      </c>
      <c r="D8" s="36"/>
      <c r="E8" s="45">
        <v>0</v>
      </c>
      <c r="F8" s="45">
        <f t="shared" ref="F8:F24" si="3">C8-E8</f>
        <v>0</v>
      </c>
      <c r="G8" s="45">
        <f>E8</f>
        <v>0</v>
      </c>
      <c r="H8" s="45">
        <f t="shared" ref="H8:H24" si="4">C8-G8</f>
        <v>0</v>
      </c>
      <c r="I8" s="44"/>
    </row>
    <row r="9" spans="1:13">
      <c r="A9" s="36" t="s">
        <v>63</v>
      </c>
      <c r="B9" s="27">
        <v>1000</v>
      </c>
      <c r="C9" s="76">
        <v>2000</v>
      </c>
      <c r="D9" s="36"/>
      <c r="E9" s="45">
        <v>37</v>
      </c>
      <c r="F9" s="45">
        <f t="shared" si="3"/>
        <v>1963</v>
      </c>
      <c r="G9" s="45">
        <f t="shared" ref="G9:G24" si="5">E9</f>
        <v>37</v>
      </c>
      <c r="H9" s="45">
        <f t="shared" si="4"/>
        <v>1963</v>
      </c>
      <c r="I9" s="44"/>
      <c r="M9" s="3" t="s">
        <v>42</v>
      </c>
    </row>
    <row r="10" spans="1:13">
      <c r="A10" s="36" t="s">
        <v>66</v>
      </c>
      <c r="B10" s="27">
        <v>3500</v>
      </c>
      <c r="C10" s="76">
        <v>5000</v>
      </c>
      <c r="D10" s="36" t="s">
        <v>67</v>
      </c>
      <c r="E10" s="45">
        <v>0</v>
      </c>
      <c r="F10" s="45">
        <f t="shared" si="3"/>
        <v>5000</v>
      </c>
      <c r="G10" s="45">
        <f t="shared" si="5"/>
        <v>0</v>
      </c>
      <c r="H10" s="45">
        <f t="shared" si="4"/>
        <v>5000</v>
      </c>
      <c r="I10" s="44"/>
    </row>
    <row r="11" spans="1:13">
      <c r="A11" s="36" t="s">
        <v>68</v>
      </c>
      <c r="B11" s="27">
        <v>500</v>
      </c>
      <c r="C11" s="76">
        <v>500</v>
      </c>
      <c r="D11" s="36"/>
      <c r="E11" s="45">
        <v>25.21</v>
      </c>
      <c r="F11" s="45">
        <f t="shared" si="3"/>
        <v>474.79</v>
      </c>
      <c r="G11" s="45">
        <f t="shared" si="5"/>
        <v>25.21</v>
      </c>
      <c r="H11" s="45">
        <f t="shared" si="4"/>
        <v>474.79</v>
      </c>
      <c r="I11" s="44"/>
    </row>
    <row r="12" spans="1:13">
      <c r="A12" s="36" t="s">
        <v>69</v>
      </c>
      <c r="B12" s="27">
        <v>6000</v>
      </c>
      <c r="C12" s="76">
        <v>4000</v>
      </c>
      <c r="D12" s="36"/>
      <c r="E12" s="45">
        <v>0</v>
      </c>
      <c r="F12" s="45">
        <f t="shared" si="3"/>
        <v>4000</v>
      </c>
      <c r="G12" s="45">
        <f t="shared" si="5"/>
        <v>0</v>
      </c>
      <c r="H12" s="45">
        <f t="shared" si="4"/>
        <v>4000</v>
      </c>
      <c r="I12" s="44"/>
    </row>
    <row r="13" spans="1:13">
      <c r="A13" s="36" t="s">
        <v>70</v>
      </c>
      <c r="B13" s="27">
        <v>500</v>
      </c>
      <c r="C13" s="76">
        <v>3000</v>
      </c>
      <c r="D13" s="36"/>
      <c r="E13" s="45">
        <v>0</v>
      </c>
      <c r="F13" s="45">
        <f t="shared" si="3"/>
        <v>3000</v>
      </c>
      <c r="G13" s="45">
        <f t="shared" si="5"/>
        <v>0</v>
      </c>
      <c r="H13" s="45">
        <f t="shared" si="4"/>
        <v>3000</v>
      </c>
      <c r="I13" s="44"/>
    </row>
    <row r="14" spans="1:13">
      <c r="A14" s="36" t="s">
        <v>71</v>
      </c>
      <c r="B14" s="27">
        <v>200</v>
      </c>
      <c r="C14" s="76">
        <v>200</v>
      </c>
      <c r="D14" s="36"/>
      <c r="E14" s="45">
        <v>32.1</v>
      </c>
      <c r="F14" s="45">
        <f t="shared" si="3"/>
        <v>167.9</v>
      </c>
      <c r="G14" s="45">
        <f t="shared" si="5"/>
        <v>32.1</v>
      </c>
      <c r="H14" s="45">
        <f t="shared" si="4"/>
        <v>167.9</v>
      </c>
      <c r="I14" s="44"/>
    </row>
    <row r="15" spans="1:13">
      <c r="A15" s="36" t="s">
        <v>72</v>
      </c>
      <c r="B15" s="27">
        <v>1500</v>
      </c>
      <c r="C15" s="76">
        <v>40000</v>
      </c>
      <c r="D15" s="81" t="s">
        <v>73</v>
      </c>
      <c r="E15" s="45">
        <v>0</v>
      </c>
      <c r="F15" s="45">
        <f t="shared" si="3"/>
        <v>40000</v>
      </c>
      <c r="G15" s="45">
        <f t="shared" si="5"/>
        <v>0</v>
      </c>
      <c r="H15" s="45">
        <f t="shared" si="4"/>
        <v>40000</v>
      </c>
      <c r="I15" s="44"/>
    </row>
    <row r="16" spans="1:13">
      <c r="A16" s="36" t="s">
        <v>74</v>
      </c>
      <c r="B16" s="27">
        <v>1000</v>
      </c>
      <c r="C16" s="76">
        <v>3000</v>
      </c>
      <c r="D16" s="36"/>
      <c r="E16" s="45">
        <v>0</v>
      </c>
      <c r="F16" s="45">
        <f t="shared" si="3"/>
        <v>3000</v>
      </c>
      <c r="G16" s="45">
        <f t="shared" si="5"/>
        <v>0</v>
      </c>
      <c r="H16" s="45">
        <f t="shared" si="4"/>
        <v>3000</v>
      </c>
      <c r="I16" s="44"/>
    </row>
    <row r="17" spans="1:10">
      <c r="A17" s="36" t="s">
        <v>75</v>
      </c>
      <c r="B17" s="27">
        <v>500</v>
      </c>
      <c r="C17" s="76">
        <v>1000</v>
      </c>
      <c r="D17" s="36"/>
      <c r="E17" s="45">
        <v>0</v>
      </c>
      <c r="F17" s="45">
        <f t="shared" si="3"/>
        <v>1000</v>
      </c>
      <c r="G17" s="45">
        <f t="shared" si="5"/>
        <v>0</v>
      </c>
      <c r="H17" s="45">
        <f t="shared" si="4"/>
        <v>1000</v>
      </c>
      <c r="I17" s="44"/>
    </row>
    <row r="18" spans="1:10">
      <c r="A18" s="36" t="s">
        <v>76</v>
      </c>
      <c r="B18" s="27">
        <v>3500</v>
      </c>
      <c r="C18" s="76">
        <v>3000</v>
      </c>
      <c r="D18" s="36"/>
      <c r="E18" s="45">
        <v>0</v>
      </c>
      <c r="F18" s="45">
        <f t="shared" si="3"/>
        <v>3000</v>
      </c>
      <c r="G18" s="45">
        <f t="shared" si="5"/>
        <v>0</v>
      </c>
      <c r="H18" s="45">
        <f t="shared" si="4"/>
        <v>3000</v>
      </c>
      <c r="I18" s="44"/>
    </row>
    <row r="19" spans="1:10">
      <c r="A19" s="36" t="s">
        <v>77</v>
      </c>
      <c r="B19" s="27">
        <v>9000</v>
      </c>
      <c r="C19" s="76">
        <v>9000</v>
      </c>
      <c r="D19" s="36"/>
      <c r="E19" s="45">
        <v>0</v>
      </c>
      <c r="F19" s="45">
        <f t="shared" si="3"/>
        <v>9000</v>
      </c>
      <c r="G19" s="45">
        <f t="shared" si="5"/>
        <v>0</v>
      </c>
      <c r="H19" s="45">
        <f t="shared" si="4"/>
        <v>9000</v>
      </c>
      <c r="I19" s="44"/>
    </row>
    <row r="20" spans="1:10">
      <c r="A20" s="36" t="s">
        <v>78</v>
      </c>
      <c r="B20" s="27">
        <v>100</v>
      </c>
      <c r="C20" s="76">
        <v>1500</v>
      </c>
      <c r="D20" s="36"/>
      <c r="E20" s="45">
        <v>0</v>
      </c>
      <c r="F20" s="45">
        <f t="shared" si="3"/>
        <v>1500</v>
      </c>
      <c r="G20" s="45">
        <f t="shared" si="5"/>
        <v>0</v>
      </c>
      <c r="H20" s="45">
        <f t="shared" si="4"/>
        <v>1500</v>
      </c>
      <c r="I20" s="44"/>
    </row>
    <row r="21" spans="1:10">
      <c r="A21" s="36" t="s">
        <v>79</v>
      </c>
      <c r="B21" s="27">
        <v>2500</v>
      </c>
      <c r="C21" s="76">
        <v>3000</v>
      </c>
      <c r="D21" s="36" t="s">
        <v>80</v>
      </c>
      <c r="E21" s="45">
        <v>145.91999999999999</v>
      </c>
      <c r="F21" s="45">
        <f t="shared" si="3"/>
        <v>2854.08</v>
      </c>
      <c r="G21" s="45">
        <f t="shared" si="5"/>
        <v>145.91999999999999</v>
      </c>
      <c r="H21" s="45">
        <f t="shared" si="4"/>
        <v>2854.08</v>
      </c>
      <c r="I21" s="44"/>
    </row>
    <row r="22" spans="1:10">
      <c r="A22" s="36" t="s">
        <v>81</v>
      </c>
      <c r="B22" s="27">
        <v>1500</v>
      </c>
      <c r="C22" s="76">
        <v>1320</v>
      </c>
      <c r="D22" s="36"/>
      <c r="E22" s="45">
        <v>0</v>
      </c>
      <c r="F22" s="45">
        <f t="shared" si="3"/>
        <v>1320</v>
      </c>
      <c r="G22" s="45">
        <f t="shared" si="5"/>
        <v>0</v>
      </c>
      <c r="H22" s="45">
        <f t="shared" si="4"/>
        <v>1320</v>
      </c>
      <c r="I22" s="44"/>
    </row>
    <row r="23" spans="1:10">
      <c r="A23" s="36" t="s">
        <v>82</v>
      </c>
      <c r="B23" s="27">
        <v>2000</v>
      </c>
      <c r="C23" s="76">
        <v>3000</v>
      </c>
      <c r="D23" s="36" t="s">
        <v>83</v>
      </c>
      <c r="E23" s="45">
        <v>208.83</v>
      </c>
      <c r="F23" s="45">
        <f t="shared" si="3"/>
        <v>2791.17</v>
      </c>
      <c r="G23" s="45">
        <f t="shared" si="5"/>
        <v>208.83</v>
      </c>
      <c r="H23" s="45">
        <f t="shared" si="4"/>
        <v>2791.17</v>
      </c>
      <c r="I23" s="44"/>
    </row>
    <row r="24" spans="1:10">
      <c r="A24" s="36" t="s">
        <v>84</v>
      </c>
      <c r="B24" s="27">
        <v>1500</v>
      </c>
      <c r="C24" s="76">
        <v>2500</v>
      </c>
      <c r="D24" s="36" t="s">
        <v>83</v>
      </c>
      <c r="E24" s="45">
        <v>164.95</v>
      </c>
      <c r="F24" s="45">
        <f t="shared" si="3"/>
        <v>2335.0500000000002</v>
      </c>
      <c r="G24" s="45">
        <f t="shared" si="5"/>
        <v>164.95</v>
      </c>
      <c r="H24" s="45">
        <f t="shared" si="4"/>
        <v>2335.0500000000002</v>
      </c>
      <c r="I24" s="44"/>
    </row>
    <row r="25" spans="1:10" ht="15.75">
      <c r="A25" s="77" t="s">
        <v>21</v>
      </c>
      <c r="B25" s="86">
        <f t="shared" ref="B25:H25" si="6">SUM(B8:B24)</f>
        <v>35100</v>
      </c>
      <c r="C25" s="87">
        <f t="shared" si="6"/>
        <v>82020</v>
      </c>
      <c r="D25" s="87">
        <f t="shared" si="6"/>
        <v>0</v>
      </c>
      <c r="E25" s="87">
        <f t="shared" si="6"/>
        <v>614.01</v>
      </c>
      <c r="F25" s="87">
        <f t="shared" si="6"/>
        <v>81405.990000000005</v>
      </c>
      <c r="G25" s="87">
        <f t="shared" si="6"/>
        <v>614.01</v>
      </c>
      <c r="H25" s="87">
        <f t="shared" si="6"/>
        <v>81405.990000000005</v>
      </c>
      <c r="I25" s="76"/>
    </row>
    <row r="26" spans="1:10">
      <c r="E26" s="90"/>
      <c r="F26" s="90"/>
      <c r="G26" s="90"/>
      <c r="H26" s="90"/>
      <c r="I26" s="90"/>
      <c r="J26" s="83"/>
    </row>
    <row r="27" spans="1:10">
      <c r="C27" s="3"/>
      <c r="D27" s="83"/>
      <c r="E27" s="83"/>
      <c r="F27" s="83"/>
      <c r="G27" s="83"/>
      <c r="H27" s="83"/>
      <c r="I27" s="83"/>
    </row>
  </sheetData>
  <phoneticPr fontId="6" type="noConversion"/>
  <pageMargins left="0.7" right="0.7" top="0.75" bottom="0.75" header="0.3" footer="0.3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ECB0-6942-4BF2-AEBE-A64F439A9462}">
  <dimension ref="A1:I39"/>
  <sheetViews>
    <sheetView showGridLines="0" workbookViewId="0">
      <pane xSplit="1" ySplit="3" topLeftCell="B4" activePane="bottomRight" state="frozen"/>
      <selection pane="bottomRight" activeCell="E10" sqref="E10"/>
      <selection pane="bottomLeft"/>
      <selection pane="topRight"/>
    </sheetView>
  </sheetViews>
  <sheetFormatPr defaultColWidth="9.140625" defaultRowHeight="15"/>
  <cols>
    <col min="1" max="1" width="36" style="3" bestFit="1" customWidth="1"/>
    <col min="2" max="2" width="17" style="154" customWidth="1"/>
    <col min="3" max="3" width="17.28515625" style="9" customWidth="1"/>
    <col min="4" max="4" width="29.28515625" style="9" hidden="1" customWidth="1"/>
    <col min="5" max="5" width="12.7109375" style="9" customWidth="1"/>
    <col min="6" max="6" width="15.7109375" style="9" customWidth="1"/>
    <col min="7" max="7" width="12.28515625" style="9" customWidth="1"/>
    <col min="8" max="8" width="14.28515625" style="9" customWidth="1"/>
    <col min="9" max="9" width="29.28515625" style="9" customWidth="1"/>
    <col min="10" max="16384" width="9.140625" style="3"/>
  </cols>
  <sheetData>
    <row r="1" spans="1:9" ht="15.75">
      <c r="A1" s="51" t="s">
        <v>85</v>
      </c>
      <c r="C1" s="3"/>
      <c r="E1" s="3"/>
      <c r="F1" s="3"/>
      <c r="G1" s="3"/>
      <c r="H1" s="3"/>
      <c r="I1" s="3"/>
    </row>
    <row r="2" spans="1:9" ht="15.75">
      <c r="A2" s="91"/>
      <c r="B2" s="155" t="s">
        <v>29</v>
      </c>
      <c r="C2" s="52" t="s">
        <v>1</v>
      </c>
      <c r="D2" s="54" t="s">
        <v>6</v>
      </c>
      <c r="E2" s="53" t="s">
        <v>30</v>
      </c>
      <c r="F2" s="53" t="s">
        <v>3</v>
      </c>
      <c r="G2" s="53" t="s">
        <v>31</v>
      </c>
      <c r="H2" s="53" t="s">
        <v>3</v>
      </c>
      <c r="I2" s="52" t="s">
        <v>6</v>
      </c>
    </row>
    <row r="3" spans="1:9" ht="15.75">
      <c r="A3" s="75" t="s">
        <v>7</v>
      </c>
      <c r="B3" s="156"/>
      <c r="C3" s="92"/>
      <c r="D3" s="92"/>
      <c r="E3" s="92"/>
      <c r="F3" s="92"/>
      <c r="G3" s="92"/>
      <c r="H3" s="92"/>
      <c r="I3" s="92"/>
    </row>
    <row r="4" spans="1:9">
      <c r="A4" s="81" t="s">
        <v>86</v>
      </c>
      <c r="B4" s="157">
        <v>11500</v>
      </c>
      <c r="C4" s="27">
        <v>15000</v>
      </c>
      <c r="D4" s="27"/>
      <c r="E4" s="27">
        <v>1300</v>
      </c>
      <c r="F4" s="27">
        <f>E4-C4</f>
        <v>-13700</v>
      </c>
      <c r="G4" s="27">
        <f>E4</f>
        <v>1300</v>
      </c>
      <c r="H4" s="27">
        <f>G4-C4</f>
        <v>-13700</v>
      </c>
      <c r="I4" s="27"/>
    </row>
    <row r="5" spans="1:9">
      <c r="A5" s="81" t="s">
        <v>87</v>
      </c>
      <c r="B5" s="157">
        <v>18000</v>
      </c>
      <c r="C5" s="27">
        <v>14000</v>
      </c>
      <c r="D5" s="27"/>
      <c r="E5" s="27">
        <v>814</v>
      </c>
      <c r="F5" s="27">
        <f t="shared" ref="F5:F11" si="0">E5-C5</f>
        <v>-13186</v>
      </c>
      <c r="G5" s="27">
        <f t="shared" ref="G5:G11" si="1">E5</f>
        <v>814</v>
      </c>
      <c r="H5" s="27">
        <f t="shared" ref="H5:H11" si="2">G5-C5</f>
        <v>-13186</v>
      </c>
      <c r="I5" s="27"/>
    </row>
    <row r="6" spans="1:9">
      <c r="A6" s="81" t="s">
        <v>88</v>
      </c>
      <c r="B6" s="157">
        <v>1000</v>
      </c>
      <c r="C6" s="27">
        <v>1000</v>
      </c>
      <c r="D6" s="27"/>
      <c r="E6" s="27">
        <v>0</v>
      </c>
      <c r="F6" s="27">
        <f t="shared" si="0"/>
        <v>-1000</v>
      </c>
      <c r="G6" s="27">
        <f t="shared" si="1"/>
        <v>0</v>
      </c>
      <c r="H6" s="27">
        <f t="shared" si="2"/>
        <v>-1000</v>
      </c>
      <c r="I6" s="27"/>
    </row>
    <row r="7" spans="1:9">
      <c r="A7" s="81" t="s">
        <v>89</v>
      </c>
      <c r="B7" s="157">
        <v>90</v>
      </c>
      <c r="C7" s="27">
        <v>45</v>
      </c>
      <c r="D7" s="27"/>
      <c r="E7" s="27">
        <v>0</v>
      </c>
      <c r="F7" s="27">
        <f t="shared" si="0"/>
        <v>-45</v>
      </c>
      <c r="G7" s="27">
        <f t="shared" si="1"/>
        <v>0</v>
      </c>
      <c r="H7" s="27">
        <f t="shared" si="2"/>
        <v>-45</v>
      </c>
      <c r="I7" s="27"/>
    </row>
    <row r="8" spans="1:9">
      <c r="A8" s="81" t="s">
        <v>90</v>
      </c>
      <c r="B8" s="157">
        <v>1000</v>
      </c>
      <c r="C8" s="27">
        <v>1500</v>
      </c>
      <c r="D8" s="27"/>
      <c r="E8" s="27">
        <v>0</v>
      </c>
      <c r="F8" s="27">
        <f t="shared" si="0"/>
        <v>-1500</v>
      </c>
      <c r="G8" s="27">
        <f t="shared" si="1"/>
        <v>0</v>
      </c>
      <c r="H8" s="27">
        <f t="shared" si="2"/>
        <v>-1500</v>
      </c>
      <c r="I8" s="27"/>
    </row>
    <row r="9" spans="1:9">
      <c r="A9" s="81" t="s">
        <v>91</v>
      </c>
      <c r="B9" s="157">
        <v>0</v>
      </c>
      <c r="C9" s="27">
        <v>30000</v>
      </c>
      <c r="D9" s="27"/>
      <c r="E9" s="27">
        <v>0</v>
      </c>
      <c r="F9" s="27">
        <f t="shared" si="0"/>
        <v>-30000</v>
      </c>
      <c r="G9" s="27">
        <f t="shared" si="1"/>
        <v>0</v>
      </c>
      <c r="H9" s="27">
        <f t="shared" si="2"/>
        <v>-30000</v>
      </c>
      <c r="I9" s="27"/>
    </row>
    <row r="10" spans="1:9">
      <c r="A10" s="81" t="s">
        <v>92</v>
      </c>
      <c r="B10" s="157">
        <v>0</v>
      </c>
      <c r="C10" s="27">
        <v>13300</v>
      </c>
      <c r="D10" s="27"/>
      <c r="E10" s="27">
        <v>0</v>
      </c>
      <c r="F10" s="27">
        <f t="shared" si="0"/>
        <v>-13300</v>
      </c>
      <c r="G10" s="27">
        <f t="shared" si="1"/>
        <v>0</v>
      </c>
      <c r="H10" s="27">
        <f t="shared" si="2"/>
        <v>-13300</v>
      </c>
      <c r="I10" s="27"/>
    </row>
    <row r="11" spans="1:9">
      <c r="A11" s="81" t="s">
        <v>93</v>
      </c>
      <c r="B11" s="157">
        <v>0</v>
      </c>
      <c r="C11" s="27">
        <v>17500</v>
      </c>
      <c r="D11" s="27"/>
      <c r="E11" s="27">
        <v>0</v>
      </c>
      <c r="F11" s="27">
        <f t="shared" si="0"/>
        <v>-17500</v>
      </c>
      <c r="G11" s="27">
        <f t="shared" si="1"/>
        <v>0</v>
      </c>
      <c r="H11" s="27">
        <f t="shared" si="2"/>
        <v>-17500</v>
      </c>
      <c r="I11" s="27"/>
    </row>
    <row r="12" spans="1:9" ht="15.75">
      <c r="A12" s="77" t="s">
        <v>18</v>
      </c>
      <c r="B12" s="158">
        <f>SUM(B7:B11)</f>
        <v>1090</v>
      </c>
      <c r="C12" s="78">
        <f t="shared" ref="C12:D12" si="3">SUM(C7:C11)</f>
        <v>62345</v>
      </c>
      <c r="D12" s="78">
        <f t="shared" si="3"/>
        <v>0</v>
      </c>
      <c r="E12" s="78">
        <f>SUM(E4:E11)</f>
        <v>2114</v>
      </c>
      <c r="F12" s="78">
        <f t="shared" ref="F12:H12" si="4">SUM(F7:F11)</f>
        <v>-62345</v>
      </c>
      <c r="G12" s="78">
        <f t="shared" si="4"/>
        <v>0</v>
      </c>
      <c r="H12" s="78">
        <f t="shared" si="4"/>
        <v>-62345</v>
      </c>
      <c r="I12" s="130"/>
    </row>
    <row r="13" spans="1:9">
      <c r="A13" s="93"/>
      <c r="B13" s="159"/>
      <c r="C13" s="94"/>
      <c r="D13" s="94"/>
      <c r="E13" s="94"/>
      <c r="F13" s="94"/>
      <c r="G13" s="94"/>
      <c r="H13" s="94"/>
      <c r="I13" s="94"/>
    </row>
    <row r="14" spans="1:9" ht="15.75">
      <c r="A14" s="79" t="s">
        <v>19</v>
      </c>
      <c r="B14" s="160"/>
      <c r="C14" s="95"/>
      <c r="D14" s="95" t="s">
        <v>6</v>
      </c>
      <c r="E14" s="95"/>
      <c r="F14" s="95"/>
      <c r="G14" s="95"/>
      <c r="H14" s="95"/>
      <c r="I14" s="95"/>
    </row>
    <row r="15" spans="1:9" ht="15.75">
      <c r="A15" s="36" t="s">
        <v>86</v>
      </c>
      <c r="B15" s="157">
        <v>200</v>
      </c>
      <c r="C15" s="27">
        <v>680</v>
      </c>
      <c r="D15" s="96"/>
      <c r="E15" s="97">
        <v>0</v>
      </c>
      <c r="F15" s="97">
        <f>C15-E15</f>
        <v>680</v>
      </c>
      <c r="G15" s="97">
        <f>E15</f>
        <v>0</v>
      </c>
      <c r="H15" s="97">
        <f>C15-G15</f>
        <v>680</v>
      </c>
      <c r="I15" s="96"/>
    </row>
    <row r="16" spans="1:9" ht="15.75">
      <c r="A16" s="36" t="s">
        <v>87</v>
      </c>
      <c r="B16" s="157">
        <v>0</v>
      </c>
      <c r="C16" s="27">
        <v>500</v>
      </c>
      <c r="D16" s="96"/>
      <c r="E16" s="97">
        <v>0</v>
      </c>
      <c r="F16" s="97">
        <f t="shared" ref="F16:F38" si="5">C16-E16</f>
        <v>500</v>
      </c>
      <c r="G16" s="97">
        <f t="shared" ref="G16:G38" si="6">E16</f>
        <v>0</v>
      </c>
      <c r="H16" s="97">
        <f t="shared" ref="H16:H38" si="7">C16-G16</f>
        <v>500</v>
      </c>
      <c r="I16" s="96"/>
    </row>
    <row r="17" spans="1:9" ht="15.75">
      <c r="A17" s="36" t="s">
        <v>88</v>
      </c>
      <c r="B17" s="157">
        <v>0</v>
      </c>
      <c r="C17" s="27">
        <v>500</v>
      </c>
      <c r="D17" s="96"/>
      <c r="E17" s="97">
        <v>0</v>
      </c>
      <c r="F17" s="97">
        <f t="shared" si="5"/>
        <v>500</v>
      </c>
      <c r="G17" s="97">
        <f t="shared" si="6"/>
        <v>0</v>
      </c>
      <c r="H17" s="97">
        <f t="shared" si="7"/>
        <v>500</v>
      </c>
      <c r="I17" s="96"/>
    </row>
    <row r="18" spans="1:9">
      <c r="A18" s="36" t="s">
        <v>89</v>
      </c>
      <c r="B18" s="157">
        <v>200</v>
      </c>
      <c r="C18" s="27">
        <v>200</v>
      </c>
      <c r="D18" s="27"/>
      <c r="E18" s="97">
        <v>0</v>
      </c>
      <c r="F18" s="97">
        <f t="shared" si="5"/>
        <v>200</v>
      </c>
      <c r="G18" s="97">
        <f t="shared" si="6"/>
        <v>0</v>
      </c>
      <c r="H18" s="97">
        <f t="shared" si="7"/>
        <v>200</v>
      </c>
      <c r="I18" s="27"/>
    </row>
    <row r="19" spans="1:9">
      <c r="A19" s="36" t="s">
        <v>90</v>
      </c>
      <c r="B19" s="157">
        <v>0</v>
      </c>
      <c r="C19" s="27">
        <v>1500</v>
      </c>
      <c r="D19" s="27"/>
      <c r="E19" s="97">
        <v>0</v>
      </c>
      <c r="F19" s="97">
        <f t="shared" si="5"/>
        <v>1500</v>
      </c>
      <c r="G19" s="97">
        <f t="shared" si="6"/>
        <v>0</v>
      </c>
      <c r="H19" s="97">
        <f t="shared" si="7"/>
        <v>1500</v>
      </c>
      <c r="I19" s="27"/>
    </row>
    <row r="20" spans="1:9">
      <c r="A20" s="36" t="s">
        <v>38</v>
      </c>
      <c r="B20" s="157">
        <v>200</v>
      </c>
      <c r="C20" s="27">
        <v>3000</v>
      </c>
      <c r="D20" s="27"/>
      <c r="E20" s="97">
        <v>0</v>
      </c>
      <c r="F20" s="97">
        <f t="shared" si="5"/>
        <v>3000</v>
      </c>
      <c r="G20" s="97">
        <f t="shared" si="6"/>
        <v>0</v>
      </c>
      <c r="H20" s="97">
        <f t="shared" si="7"/>
        <v>3000</v>
      </c>
      <c r="I20" s="27"/>
    </row>
    <row r="21" spans="1:9">
      <c r="A21" s="36" t="s">
        <v>94</v>
      </c>
      <c r="B21" s="157">
        <v>17500</v>
      </c>
      <c r="C21" s="27">
        <v>18000</v>
      </c>
      <c r="D21" s="27"/>
      <c r="E21" s="97">
        <v>1872.42</v>
      </c>
      <c r="F21" s="97">
        <f t="shared" si="5"/>
        <v>16127.58</v>
      </c>
      <c r="G21" s="97">
        <f t="shared" si="6"/>
        <v>1872.42</v>
      </c>
      <c r="H21" s="97">
        <f t="shared" si="7"/>
        <v>16127.58</v>
      </c>
      <c r="I21" s="27"/>
    </row>
    <row r="22" spans="1:9">
      <c r="A22" s="36" t="s">
        <v>95</v>
      </c>
      <c r="B22" s="157" t="s">
        <v>96</v>
      </c>
      <c r="C22" s="27">
        <v>5000</v>
      </c>
      <c r="D22" s="27"/>
      <c r="E22" s="27">
        <v>91.14</v>
      </c>
      <c r="F22" s="97">
        <f t="shared" si="5"/>
        <v>4908.8599999999997</v>
      </c>
      <c r="G22" s="97">
        <f t="shared" si="6"/>
        <v>91.14</v>
      </c>
      <c r="H22" s="97">
        <f t="shared" si="7"/>
        <v>4908.8599999999997</v>
      </c>
      <c r="I22" s="27"/>
    </row>
    <row r="23" spans="1:9">
      <c r="A23" s="36" t="s">
        <v>97</v>
      </c>
      <c r="B23" s="157">
        <v>3750</v>
      </c>
      <c r="C23" s="27">
        <v>2000</v>
      </c>
      <c r="D23" s="27"/>
      <c r="E23" s="27">
        <v>0</v>
      </c>
      <c r="F23" s="97">
        <f t="shared" si="5"/>
        <v>2000</v>
      </c>
      <c r="G23" s="97">
        <f t="shared" si="6"/>
        <v>0</v>
      </c>
      <c r="H23" s="97">
        <f t="shared" si="7"/>
        <v>2000</v>
      </c>
      <c r="I23" s="27"/>
    </row>
    <row r="24" spans="1:9">
      <c r="A24" s="36" t="s">
        <v>98</v>
      </c>
      <c r="B24" s="157" t="s">
        <v>96</v>
      </c>
      <c r="C24" s="27">
        <v>13300</v>
      </c>
      <c r="D24" s="27" t="s">
        <v>99</v>
      </c>
      <c r="E24" s="27">
        <v>0</v>
      </c>
      <c r="F24" s="97">
        <f t="shared" si="5"/>
        <v>13300</v>
      </c>
      <c r="G24" s="97">
        <f t="shared" si="6"/>
        <v>0</v>
      </c>
      <c r="H24" s="97">
        <f t="shared" si="7"/>
        <v>13300</v>
      </c>
      <c r="I24" s="27"/>
    </row>
    <row r="25" spans="1:9">
      <c r="A25" s="36" t="s">
        <v>100</v>
      </c>
      <c r="B25" s="157" t="s">
        <v>96</v>
      </c>
      <c r="C25" s="27">
        <v>4200</v>
      </c>
      <c r="D25" s="27"/>
      <c r="E25" s="27">
        <v>0</v>
      </c>
      <c r="F25" s="97">
        <f t="shared" si="5"/>
        <v>4200</v>
      </c>
      <c r="G25" s="97">
        <f>E25</f>
        <v>0</v>
      </c>
      <c r="H25" s="97">
        <f t="shared" si="7"/>
        <v>4200</v>
      </c>
      <c r="I25" s="27"/>
    </row>
    <row r="26" spans="1:9">
      <c r="A26" s="36" t="s">
        <v>101</v>
      </c>
      <c r="B26" s="157" t="s">
        <v>96</v>
      </c>
      <c r="C26" s="27">
        <v>30000</v>
      </c>
      <c r="D26" s="27" t="s">
        <v>99</v>
      </c>
      <c r="E26" s="27">
        <v>0</v>
      </c>
      <c r="F26" s="97">
        <f t="shared" si="5"/>
        <v>30000</v>
      </c>
      <c r="G26" s="97">
        <f t="shared" si="6"/>
        <v>0</v>
      </c>
      <c r="H26" s="97">
        <f t="shared" si="7"/>
        <v>30000</v>
      </c>
      <c r="I26" s="27"/>
    </row>
    <row r="27" spans="1:9">
      <c r="A27" s="36" t="s">
        <v>102</v>
      </c>
      <c r="B27" s="157" t="s">
        <v>96</v>
      </c>
      <c r="C27" s="27">
        <v>2500</v>
      </c>
      <c r="D27" s="27"/>
      <c r="E27" s="27">
        <v>210.23</v>
      </c>
      <c r="F27" s="97">
        <f t="shared" si="5"/>
        <v>2289.77</v>
      </c>
      <c r="G27" s="97">
        <f t="shared" si="6"/>
        <v>210.23</v>
      </c>
      <c r="H27" s="97">
        <f t="shared" si="7"/>
        <v>2289.77</v>
      </c>
      <c r="I27" s="27"/>
    </row>
    <row r="28" spans="1:9">
      <c r="A28" s="36" t="s">
        <v>103</v>
      </c>
      <c r="B28" s="157">
        <v>8937</v>
      </c>
      <c r="C28" s="27">
        <v>8000</v>
      </c>
      <c r="D28" s="27"/>
      <c r="E28" s="27"/>
      <c r="F28" s="97">
        <f t="shared" si="5"/>
        <v>8000</v>
      </c>
      <c r="G28" s="97">
        <f t="shared" si="6"/>
        <v>0</v>
      </c>
      <c r="H28" s="97">
        <f t="shared" si="7"/>
        <v>8000</v>
      </c>
      <c r="I28" s="27"/>
    </row>
    <row r="29" spans="1:9">
      <c r="A29" s="36" t="s">
        <v>104</v>
      </c>
      <c r="B29" s="157">
        <v>1500</v>
      </c>
      <c r="C29" s="27">
        <v>500</v>
      </c>
      <c r="D29" s="27"/>
      <c r="E29" s="27">
        <v>0</v>
      </c>
      <c r="F29" s="97">
        <f t="shared" si="5"/>
        <v>500</v>
      </c>
      <c r="G29" s="97">
        <f t="shared" si="6"/>
        <v>0</v>
      </c>
      <c r="H29" s="97">
        <f t="shared" si="7"/>
        <v>500</v>
      </c>
      <c r="I29" s="27"/>
    </row>
    <row r="30" spans="1:9">
      <c r="A30" s="36" t="s">
        <v>105</v>
      </c>
      <c r="B30" s="157">
        <v>200</v>
      </c>
      <c r="C30" s="27">
        <v>350</v>
      </c>
      <c r="D30" s="27"/>
      <c r="E30" s="27">
        <v>44</v>
      </c>
      <c r="F30" s="97">
        <f t="shared" si="5"/>
        <v>306</v>
      </c>
      <c r="G30" s="97">
        <f t="shared" si="6"/>
        <v>44</v>
      </c>
      <c r="H30" s="97">
        <f t="shared" si="7"/>
        <v>306</v>
      </c>
      <c r="I30" s="27"/>
    </row>
    <row r="31" spans="1:9">
      <c r="A31" s="36" t="s">
        <v>106</v>
      </c>
      <c r="B31" s="157">
        <v>500</v>
      </c>
      <c r="C31" s="27">
        <v>500</v>
      </c>
      <c r="D31" s="27"/>
      <c r="E31" s="27">
        <v>0</v>
      </c>
      <c r="F31" s="97">
        <f t="shared" si="5"/>
        <v>500</v>
      </c>
      <c r="G31" s="97">
        <f t="shared" si="6"/>
        <v>0</v>
      </c>
      <c r="H31" s="97">
        <f t="shared" si="7"/>
        <v>500</v>
      </c>
      <c r="I31" s="27"/>
    </row>
    <row r="32" spans="1:9">
      <c r="A32" s="36" t="s">
        <v>107</v>
      </c>
      <c r="B32" s="157">
        <v>2000</v>
      </c>
      <c r="C32" s="27">
        <v>22000</v>
      </c>
      <c r="D32" s="27" t="s">
        <v>99</v>
      </c>
      <c r="E32" s="27">
        <v>0</v>
      </c>
      <c r="F32" s="97">
        <f t="shared" si="5"/>
        <v>22000</v>
      </c>
      <c r="G32" s="97">
        <f t="shared" si="6"/>
        <v>0</v>
      </c>
      <c r="H32" s="97">
        <f t="shared" si="7"/>
        <v>22000</v>
      </c>
      <c r="I32" s="27"/>
    </row>
    <row r="33" spans="1:9">
      <c r="A33" s="36" t="s">
        <v>108</v>
      </c>
      <c r="B33" s="157">
        <v>1500</v>
      </c>
      <c r="C33" s="27">
        <v>1500</v>
      </c>
      <c r="D33" s="27"/>
      <c r="E33" s="27">
        <v>89.68</v>
      </c>
      <c r="F33" s="97">
        <f t="shared" si="5"/>
        <v>1410.32</v>
      </c>
      <c r="G33" s="97">
        <f t="shared" si="6"/>
        <v>89.68</v>
      </c>
      <c r="H33" s="97">
        <f t="shared" si="7"/>
        <v>1410.32</v>
      </c>
      <c r="I33" s="27"/>
    </row>
    <row r="34" spans="1:9">
      <c r="A34" s="36" t="s">
        <v>109</v>
      </c>
      <c r="B34" s="157">
        <v>500</v>
      </c>
      <c r="C34" s="27">
        <v>700</v>
      </c>
      <c r="D34" s="27" t="s">
        <v>110</v>
      </c>
      <c r="E34" s="27">
        <v>0</v>
      </c>
      <c r="F34" s="97">
        <f t="shared" si="5"/>
        <v>700</v>
      </c>
      <c r="G34" s="97">
        <f t="shared" si="6"/>
        <v>0</v>
      </c>
      <c r="H34" s="97">
        <f t="shared" si="7"/>
        <v>700</v>
      </c>
      <c r="I34" s="27"/>
    </row>
    <row r="35" spans="1:9">
      <c r="A35" s="36" t="s">
        <v>111</v>
      </c>
      <c r="B35" s="157">
        <v>0</v>
      </c>
      <c r="C35" s="27">
        <v>1100</v>
      </c>
      <c r="D35" s="27"/>
      <c r="E35" s="27">
        <v>0</v>
      </c>
      <c r="F35" s="97">
        <f t="shared" si="5"/>
        <v>1100</v>
      </c>
      <c r="G35" s="97">
        <f t="shared" si="6"/>
        <v>0</v>
      </c>
      <c r="H35" s="97">
        <f t="shared" si="7"/>
        <v>1100</v>
      </c>
      <c r="I35" s="27"/>
    </row>
    <row r="36" spans="1:9">
      <c r="A36" s="36" t="s">
        <v>112</v>
      </c>
      <c r="B36" s="157">
        <v>500</v>
      </c>
      <c r="C36" s="27">
        <v>500</v>
      </c>
      <c r="D36" s="27"/>
      <c r="E36" s="27">
        <v>0</v>
      </c>
      <c r="F36" s="97">
        <f t="shared" si="5"/>
        <v>500</v>
      </c>
      <c r="G36" s="97">
        <f t="shared" si="6"/>
        <v>0</v>
      </c>
      <c r="H36" s="97">
        <f t="shared" si="7"/>
        <v>500</v>
      </c>
      <c r="I36" s="27"/>
    </row>
    <row r="37" spans="1:9">
      <c r="A37" s="36" t="s">
        <v>113</v>
      </c>
      <c r="B37" s="157" t="s">
        <v>96</v>
      </c>
      <c r="C37" s="27">
        <v>2500</v>
      </c>
      <c r="D37" s="27"/>
      <c r="E37" s="27">
        <v>0</v>
      </c>
      <c r="F37" s="97">
        <f t="shared" si="5"/>
        <v>2500</v>
      </c>
      <c r="G37" s="97">
        <f t="shared" si="6"/>
        <v>0</v>
      </c>
      <c r="H37" s="97">
        <f t="shared" si="7"/>
        <v>2500</v>
      </c>
      <c r="I37" s="27"/>
    </row>
    <row r="38" spans="1:9">
      <c r="A38" s="36" t="s">
        <v>114</v>
      </c>
      <c r="B38" s="157">
        <v>100</v>
      </c>
      <c r="C38" s="27">
        <v>200</v>
      </c>
      <c r="D38" s="27"/>
      <c r="E38" s="27">
        <v>0</v>
      </c>
      <c r="F38" s="97">
        <f t="shared" si="5"/>
        <v>200</v>
      </c>
      <c r="G38" s="97">
        <f t="shared" si="6"/>
        <v>0</v>
      </c>
      <c r="H38" s="97">
        <f t="shared" si="7"/>
        <v>200</v>
      </c>
      <c r="I38" s="27"/>
    </row>
    <row r="39" spans="1:9" ht="15.75">
      <c r="A39" s="77" t="s">
        <v>21</v>
      </c>
      <c r="B39" s="158">
        <f>SUM(B28:B38)</f>
        <v>15737</v>
      </c>
      <c r="C39" s="78">
        <f t="shared" ref="C39:H39" si="8">SUM(C28:C38)</f>
        <v>37850</v>
      </c>
      <c r="D39" s="78">
        <f t="shared" si="8"/>
        <v>0</v>
      </c>
      <c r="E39" s="78">
        <f t="shared" si="8"/>
        <v>133.68</v>
      </c>
      <c r="F39" s="78">
        <f t="shared" si="8"/>
        <v>37716.32</v>
      </c>
      <c r="G39" s="78">
        <f t="shared" si="8"/>
        <v>133.68</v>
      </c>
      <c r="H39" s="78">
        <f t="shared" si="8"/>
        <v>37716.32</v>
      </c>
      <c r="I39" s="13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1AC3E-71AE-4A23-A5EC-76D137071A83}">
  <dimension ref="A1:H9"/>
  <sheetViews>
    <sheetView showGridLines="0" workbookViewId="0">
      <selection activeCell="A7" sqref="A7"/>
    </sheetView>
  </sheetViews>
  <sheetFormatPr defaultRowHeight="15" customHeight="1"/>
  <cols>
    <col min="1" max="1" width="58.28515625" style="3" bestFit="1" customWidth="1"/>
    <col min="2" max="2" width="17.42578125" style="9" customWidth="1"/>
    <col min="3" max="3" width="18.42578125" style="102" customWidth="1"/>
    <col min="4" max="4" width="12.140625" style="102" customWidth="1"/>
    <col min="5" max="5" width="12" style="102" customWidth="1"/>
    <col min="6" max="7" width="9" style="102" customWidth="1"/>
    <col min="8" max="16384" width="9.140625" style="3"/>
  </cols>
  <sheetData>
    <row r="1" spans="1:8">
      <c r="A1" s="3" t="s">
        <v>115</v>
      </c>
      <c r="B1" s="26"/>
      <c r="C1" s="3"/>
      <c r="D1" s="9"/>
      <c r="E1" s="3"/>
      <c r="F1" s="3"/>
      <c r="G1" s="3"/>
    </row>
    <row r="2" spans="1:8" ht="15" customHeight="1">
      <c r="A2" s="88" t="s">
        <v>7</v>
      </c>
      <c r="B2" s="103" t="s">
        <v>29</v>
      </c>
      <c r="C2" s="104" t="s">
        <v>116</v>
      </c>
      <c r="D2" s="67" t="s">
        <v>117</v>
      </c>
      <c r="E2" s="67" t="s">
        <v>3</v>
      </c>
      <c r="F2" s="67" t="s">
        <v>118</v>
      </c>
      <c r="G2" s="67" t="s">
        <v>3</v>
      </c>
      <c r="H2" s="67" t="s">
        <v>6</v>
      </c>
    </row>
    <row r="3" spans="1:8" ht="15" customHeight="1">
      <c r="A3" s="36" t="s">
        <v>119</v>
      </c>
      <c r="B3" s="27">
        <v>0</v>
      </c>
      <c r="C3" s="98">
        <v>0</v>
      </c>
      <c r="D3" s="98">
        <v>0</v>
      </c>
      <c r="E3" s="98">
        <f>C3-D3</f>
        <v>0</v>
      </c>
      <c r="F3" s="98">
        <v>0</v>
      </c>
      <c r="G3" s="98">
        <f>F3-C3</f>
        <v>0</v>
      </c>
      <c r="H3" s="36"/>
    </row>
    <row r="4" spans="1:8" ht="15" customHeight="1">
      <c r="A4" s="77" t="s">
        <v>18</v>
      </c>
      <c r="B4" s="86">
        <v>0</v>
      </c>
      <c r="C4" s="86">
        <v>0</v>
      </c>
      <c r="D4" s="86">
        <v>0</v>
      </c>
      <c r="E4" s="86">
        <v>0</v>
      </c>
      <c r="F4" s="86">
        <v>0</v>
      </c>
      <c r="G4" s="86">
        <v>0</v>
      </c>
      <c r="H4" s="99"/>
    </row>
    <row r="5" spans="1:8" ht="15" customHeight="1">
      <c r="A5" s="132" t="s">
        <v>120</v>
      </c>
      <c r="B5" s="105"/>
      <c r="C5" s="106"/>
      <c r="D5" s="106"/>
      <c r="E5" s="106"/>
      <c r="F5" s="106"/>
      <c r="G5" s="106"/>
      <c r="H5" s="100"/>
    </row>
    <row r="6" spans="1:8" ht="15" customHeight="1">
      <c r="A6" s="36" t="s">
        <v>121</v>
      </c>
      <c r="B6" s="27">
        <v>500</v>
      </c>
      <c r="C6" s="101">
        <v>2000</v>
      </c>
      <c r="D6" s="101">
        <v>0</v>
      </c>
      <c r="E6" s="101">
        <f>C6-D6</f>
        <v>2000</v>
      </c>
      <c r="F6" s="101">
        <f>D6</f>
        <v>0</v>
      </c>
      <c r="G6" s="101">
        <f>C6-F6</f>
        <v>2000</v>
      </c>
      <c r="H6" s="98"/>
    </row>
    <row r="7" spans="1:8" ht="15" customHeight="1">
      <c r="A7" s="77" t="s">
        <v>21</v>
      </c>
      <c r="B7" s="86">
        <f>SUM(B6)</f>
        <v>500</v>
      </c>
      <c r="C7" s="86">
        <f t="shared" ref="C7:G7" si="0">SUM(C6)</f>
        <v>2000</v>
      </c>
      <c r="D7" s="86">
        <f t="shared" si="0"/>
        <v>0</v>
      </c>
      <c r="E7" s="86">
        <f t="shared" si="0"/>
        <v>2000</v>
      </c>
      <c r="F7" s="86">
        <f t="shared" si="0"/>
        <v>0</v>
      </c>
      <c r="G7" s="86">
        <f t="shared" si="0"/>
        <v>2000</v>
      </c>
      <c r="H7" s="107"/>
    </row>
    <row r="9" spans="1:8" ht="15" customHeight="1">
      <c r="C9" s="108"/>
      <c r="D9" s="108"/>
      <c r="E9" s="108"/>
      <c r="F9" s="108"/>
      <c r="G9" s="108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F1A6-2869-4CFC-A9EC-529EB60DB894}">
  <dimension ref="A1:H17"/>
  <sheetViews>
    <sheetView showGridLines="0" workbookViewId="0">
      <pane xSplit="1" ySplit="2" topLeftCell="B3" activePane="bottomRight" state="frozen"/>
      <selection pane="bottomRight" activeCell="D15" sqref="D15"/>
      <selection pane="bottomLeft"/>
      <selection pane="topRight"/>
    </sheetView>
  </sheetViews>
  <sheetFormatPr defaultRowHeight="15" customHeight="1"/>
  <cols>
    <col min="1" max="1" width="58.28515625" style="3" bestFit="1" customWidth="1"/>
    <col min="2" max="2" width="15.42578125" style="102" customWidth="1"/>
    <col min="3" max="3" width="17.28515625" style="102" customWidth="1"/>
    <col min="4" max="4" width="11.5703125" style="3" customWidth="1"/>
    <col min="5" max="5" width="10.85546875" style="3" customWidth="1"/>
    <col min="6" max="6" width="9.28515625" style="3" bestFit="1" customWidth="1"/>
    <col min="7" max="7" width="9.5703125" style="3" bestFit="1" customWidth="1"/>
    <col min="8" max="8" width="32.5703125" style="3" customWidth="1"/>
    <col min="9" max="16384" width="9.140625" style="3"/>
  </cols>
  <sheetData>
    <row r="1" spans="1:8">
      <c r="A1" s="3" t="s">
        <v>122</v>
      </c>
      <c r="B1" s="3"/>
      <c r="C1" s="3"/>
    </row>
    <row r="2" spans="1:8">
      <c r="A2" s="109" t="s">
        <v>123</v>
      </c>
      <c r="B2" s="110" t="s">
        <v>29</v>
      </c>
      <c r="C2" s="110" t="s">
        <v>124</v>
      </c>
      <c r="D2" s="110" t="s">
        <v>117</v>
      </c>
      <c r="E2" s="110" t="s">
        <v>3</v>
      </c>
      <c r="F2" s="110" t="s">
        <v>118</v>
      </c>
      <c r="G2" s="110" t="s">
        <v>3</v>
      </c>
      <c r="H2" s="110" t="s">
        <v>6</v>
      </c>
    </row>
    <row r="3" spans="1:8">
      <c r="A3" s="36" t="s">
        <v>125</v>
      </c>
      <c r="B3" s="27">
        <v>0</v>
      </c>
      <c r="C3" s="27">
        <v>0</v>
      </c>
      <c r="D3" s="27">
        <v>0</v>
      </c>
      <c r="E3" s="27">
        <f>D3-C3</f>
        <v>0</v>
      </c>
      <c r="F3" s="27">
        <v>0</v>
      </c>
      <c r="G3" s="27">
        <f>F3-C3</f>
        <v>0</v>
      </c>
      <c r="H3" s="36"/>
    </row>
    <row r="4" spans="1:8" ht="15.75">
      <c r="A4" s="77" t="s">
        <v>18</v>
      </c>
      <c r="B4" s="86">
        <f>SUM(B3)</f>
        <v>0</v>
      </c>
      <c r="C4" s="86">
        <f t="shared" ref="C4:G4" si="0">SUM(C3)</f>
        <v>0</v>
      </c>
      <c r="D4" s="86">
        <f t="shared" si="0"/>
        <v>0</v>
      </c>
      <c r="E4" s="86">
        <f t="shared" si="0"/>
        <v>0</v>
      </c>
      <c r="F4" s="86">
        <f t="shared" si="0"/>
        <v>0</v>
      </c>
      <c r="G4" s="86">
        <f t="shared" si="0"/>
        <v>0</v>
      </c>
      <c r="H4" s="76"/>
    </row>
    <row r="5" spans="1:8">
      <c r="A5" s="111" t="s">
        <v>120</v>
      </c>
      <c r="B5" s="117"/>
      <c r="C5" s="117"/>
      <c r="D5" s="118"/>
      <c r="E5" s="118"/>
      <c r="F5" s="118"/>
      <c r="G5" s="118"/>
      <c r="H5" s="99"/>
    </row>
    <row r="6" spans="1:8">
      <c r="A6" s="36" t="s">
        <v>126</v>
      </c>
      <c r="B6" s="27">
        <v>1500</v>
      </c>
      <c r="C6" s="27">
        <v>1500</v>
      </c>
      <c r="D6" s="107">
        <v>0</v>
      </c>
      <c r="E6" s="107">
        <f>C6-D6</f>
        <v>1500</v>
      </c>
      <c r="F6" s="107">
        <f>D6</f>
        <v>0</v>
      </c>
      <c r="G6" s="107">
        <f>C6-F6</f>
        <v>1500</v>
      </c>
      <c r="H6" s="99"/>
    </row>
    <row r="7" spans="1:8">
      <c r="A7" s="36" t="s">
        <v>127</v>
      </c>
      <c r="B7" s="27">
        <v>1500</v>
      </c>
      <c r="C7" s="27">
        <v>1000</v>
      </c>
      <c r="D7" s="107">
        <v>0</v>
      </c>
      <c r="E7" s="107">
        <f t="shared" ref="E7:E14" si="1">C7-D7</f>
        <v>1000</v>
      </c>
      <c r="F7" s="107">
        <f t="shared" ref="F7:F13" si="2">D7</f>
        <v>0</v>
      </c>
      <c r="G7" s="107">
        <f t="shared" ref="G7:G14" si="3">C7-F7</f>
        <v>1000</v>
      </c>
      <c r="H7" s="36"/>
    </row>
    <row r="8" spans="1:8">
      <c r="A8" s="36" t="s">
        <v>128</v>
      </c>
      <c r="B8" s="27">
        <v>1300</v>
      </c>
      <c r="C8" s="27">
        <v>3150</v>
      </c>
      <c r="D8" s="107">
        <v>0</v>
      </c>
      <c r="E8" s="107">
        <f t="shared" si="1"/>
        <v>3150</v>
      </c>
      <c r="F8" s="107">
        <f t="shared" si="2"/>
        <v>0</v>
      </c>
      <c r="G8" s="107">
        <f t="shared" si="3"/>
        <v>3150</v>
      </c>
      <c r="H8" s="36"/>
    </row>
    <row r="9" spans="1:8">
      <c r="A9" s="36" t="s">
        <v>129</v>
      </c>
      <c r="B9" s="27">
        <v>200</v>
      </c>
      <c r="C9" s="27">
        <v>200</v>
      </c>
      <c r="D9" s="107">
        <v>0</v>
      </c>
      <c r="E9" s="107">
        <f t="shared" si="1"/>
        <v>200</v>
      </c>
      <c r="F9" s="107">
        <f t="shared" si="2"/>
        <v>0</v>
      </c>
      <c r="G9" s="107">
        <f t="shared" si="3"/>
        <v>200</v>
      </c>
      <c r="H9" s="36"/>
    </row>
    <row r="10" spans="1:8">
      <c r="A10" s="36" t="s">
        <v>130</v>
      </c>
      <c r="B10" s="27">
        <v>0</v>
      </c>
      <c r="C10" s="27">
        <v>3500</v>
      </c>
      <c r="D10" s="107">
        <v>0</v>
      </c>
      <c r="E10" s="107">
        <f t="shared" si="1"/>
        <v>3500</v>
      </c>
      <c r="F10" s="107">
        <f t="shared" si="2"/>
        <v>0</v>
      </c>
      <c r="G10" s="107">
        <f t="shared" si="3"/>
        <v>3500</v>
      </c>
      <c r="H10" s="36"/>
    </row>
    <row r="11" spans="1:8">
      <c r="A11" s="36" t="s">
        <v>131</v>
      </c>
      <c r="B11" s="27">
        <v>0</v>
      </c>
      <c r="C11" s="27">
        <v>3500</v>
      </c>
      <c r="D11" s="107">
        <v>0</v>
      </c>
      <c r="E11" s="107">
        <f t="shared" si="1"/>
        <v>3500</v>
      </c>
      <c r="F11" s="107">
        <f t="shared" si="2"/>
        <v>0</v>
      </c>
      <c r="G11" s="107">
        <f t="shared" si="3"/>
        <v>3500</v>
      </c>
      <c r="H11" s="36"/>
    </row>
    <row r="12" spans="1:8">
      <c r="A12" s="36" t="s">
        <v>132</v>
      </c>
      <c r="B12" s="27">
        <v>0</v>
      </c>
      <c r="C12" s="27">
        <v>2500</v>
      </c>
      <c r="D12" s="107">
        <v>0</v>
      </c>
      <c r="E12" s="107">
        <f t="shared" si="1"/>
        <v>2500</v>
      </c>
      <c r="F12" s="107">
        <f t="shared" si="2"/>
        <v>0</v>
      </c>
      <c r="G12" s="107">
        <f t="shared" si="3"/>
        <v>2500</v>
      </c>
      <c r="H12" s="36"/>
    </row>
    <row r="13" spans="1:8">
      <c r="A13" s="36" t="s">
        <v>133</v>
      </c>
      <c r="B13" s="27">
        <v>0</v>
      </c>
      <c r="C13" s="27">
        <v>500</v>
      </c>
      <c r="D13" s="107">
        <v>0</v>
      </c>
      <c r="E13" s="107">
        <f t="shared" si="1"/>
        <v>500</v>
      </c>
      <c r="F13" s="107">
        <f t="shared" si="2"/>
        <v>0</v>
      </c>
      <c r="G13" s="107">
        <f t="shared" si="3"/>
        <v>500</v>
      </c>
      <c r="H13" s="36"/>
    </row>
    <row r="14" spans="1:8">
      <c r="A14" s="36" t="s">
        <v>134</v>
      </c>
      <c r="B14" s="27">
        <v>8000</v>
      </c>
      <c r="C14" s="27">
        <v>1000</v>
      </c>
      <c r="D14" s="27">
        <v>59.16</v>
      </c>
      <c r="E14" s="107">
        <f t="shared" si="1"/>
        <v>940.84</v>
      </c>
      <c r="F14" s="27">
        <f>D14</f>
        <v>59.16</v>
      </c>
      <c r="G14" s="107">
        <f t="shared" si="3"/>
        <v>940.84</v>
      </c>
      <c r="H14" s="36"/>
    </row>
    <row r="15" spans="1:8" ht="15.75">
      <c r="A15" s="77" t="s">
        <v>21</v>
      </c>
      <c r="B15" s="87">
        <f>SUM(B6:B14)</f>
        <v>12500</v>
      </c>
      <c r="C15" s="87">
        <f t="shared" ref="C15:G15" si="4">SUM(C6:C14)</f>
        <v>16850</v>
      </c>
      <c r="D15" s="87">
        <f t="shared" si="4"/>
        <v>59.16</v>
      </c>
      <c r="E15" s="87">
        <f t="shared" si="4"/>
        <v>16790.84</v>
      </c>
      <c r="F15" s="87">
        <f t="shared" si="4"/>
        <v>59.16</v>
      </c>
      <c r="G15" s="87">
        <f t="shared" si="4"/>
        <v>16790.84</v>
      </c>
      <c r="H15" s="76"/>
    </row>
    <row r="17" spans="3:3" ht="15" customHeight="1">
      <c r="C17" s="10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D8EB-71BB-4646-8AF2-1ACA2985EE05}">
  <dimension ref="A1:H12"/>
  <sheetViews>
    <sheetView showGridLines="0" workbookViewId="0">
      <selection activeCell="A14" sqref="A14"/>
    </sheetView>
  </sheetViews>
  <sheetFormatPr defaultRowHeight="15" customHeight="1"/>
  <cols>
    <col min="1" max="1" width="52.5703125" customWidth="1"/>
    <col min="2" max="2" width="16" style="7" customWidth="1"/>
    <col min="3" max="3" width="13.140625" style="1" customWidth="1"/>
    <col min="4" max="4" width="12.85546875" style="1" customWidth="1"/>
    <col min="5" max="5" width="11.85546875" style="1" customWidth="1"/>
    <col min="6" max="6" width="9.42578125" style="1" customWidth="1"/>
    <col min="7" max="7" width="12.140625" style="1" customWidth="1"/>
    <col min="8" max="8" width="39" customWidth="1"/>
  </cols>
  <sheetData>
    <row r="1" spans="1:8" ht="20.25">
      <c r="A1" s="147" t="s">
        <v>135</v>
      </c>
      <c r="B1" s="26"/>
      <c r="C1" s="148"/>
      <c r="D1" s="149"/>
      <c r="E1" s="148"/>
      <c r="F1" s="3"/>
      <c r="G1" s="148"/>
    </row>
    <row r="2" spans="1:8" ht="15.75">
      <c r="A2" s="161" t="s">
        <v>123</v>
      </c>
      <c r="B2" s="123" t="s">
        <v>29</v>
      </c>
      <c r="C2" s="150" t="s">
        <v>116</v>
      </c>
      <c r="D2" s="150" t="s">
        <v>2</v>
      </c>
      <c r="E2" s="150" t="s">
        <v>3</v>
      </c>
      <c r="F2" s="150" t="s">
        <v>31</v>
      </c>
      <c r="G2" s="150" t="s">
        <v>3</v>
      </c>
      <c r="H2" s="18" t="s">
        <v>6</v>
      </c>
    </row>
    <row r="3" spans="1:8" ht="15.75">
      <c r="A3" s="153" t="s">
        <v>136</v>
      </c>
      <c r="B3" s="125">
        <v>0</v>
      </c>
      <c r="C3" s="98">
        <v>0</v>
      </c>
      <c r="D3" s="98">
        <v>0</v>
      </c>
      <c r="E3" s="98">
        <f>C3-D3</f>
        <v>0</v>
      </c>
      <c r="F3" s="98">
        <f>D3</f>
        <v>0</v>
      </c>
      <c r="G3" s="98">
        <f>C3-F3</f>
        <v>0</v>
      </c>
      <c r="H3" s="16"/>
    </row>
    <row r="4" spans="1:8" ht="15.75">
      <c r="A4" s="37" t="s">
        <v>18</v>
      </c>
      <c r="B4" s="126">
        <v>0</v>
      </c>
      <c r="C4" s="126">
        <v>0</v>
      </c>
      <c r="D4" s="126">
        <v>0</v>
      </c>
      <c r="E4" s="126">
        <v>0</v>
      </c>
      <c r="F4" s="126">
        <v>0</v>
      </c>
      <c r="G4" s="126">
        <v>0</v>
      </c>
      <c r="H4" s="16"/>
    </row>
    <row r="5" spans="1:8">
      <c r="A5" s="152"/>
      <c r="B5" s="121"/>
      <c r="C5" s="122"/>
      <c r="D5" s="122"/>
      <c r="E5" s="122"/>
      <c r="F5" s="122"/>
      <c r="G5" s="122"/>
      <c r="H5" s="16"/>
    </row>
    <row r="6" spans="1:8" ht="15.75">
      <c r="A6" s="162" t="s">
        <v>120</v>
      </c>
      <c r="B6" s="123"/>
      <c r="C6" s="124"/>
      <c r="D6" s="124"/>
      <c r="E6" s="124"/>
      <c r="F6" s="124"/>
      <c r="G6" s="124"/>
      <c r="H6" s="16"/>
    </row>
    <row r="7" spans="1:8" ht="15.75">
      <c r="A7" s="151" t="s">
        <v>137</v>
      </c>
      <c r="B7" s="125">
        <v>5000</v>
      </c>
      <c r="C7" s="98">
        <v>5000</v>
      </c>
      <c r="D7" s="98">
        <v>0</v>
      </c>
      <c r="E7" s="98">
        <f>C7-D7</f>
        <v>5000</v>
      </c>
      <c r="F7" s="98">
        <f>D7</f>
        <v>0</v>
      </c>
      <c r="G7" s="98">
        <f>C7-E7</f>
        <v>0</v>
      </c>
      <c r="H7" s="16"/>
    </row>
    <row r="8" spans="1:8" ht="15.75">
      <c r="A8" s="37" t="s">
        <v>21</v>
      </c>
      <c r="B8" s="126">
        <v>5000</v>
      </c>
      <c r="C8" s="127">
        <v>5000</v>
      </c>
      <c r="D8" s="127">
        <v>0</v>
      </c>
      <c r="E8" s="127">
        <v>5000</v>
      </c>
      <c r="F8" s="127">
        <v>5000</v>
      </c>
      <c r="G8" s="127">
        <v>5000</v>
      </c>
      <c r="H8" s="16"/>
    </row>
    <row r="9" spans="1:8">
      <c r="A9" s="4"/>
      <c r="B9" s="11"/>
      <c r="C9" s="5"/>
      <c r="D9" s="5"/>
      <c r="E9" s="5"/>
      <c r="F9" s="5"/>
      <c r="G9" s="5"/>
      <c r="H9" s="6"/>
    </row>
    <row r="11" spans="1:8" ht="15" customHeight="1">
      <c r="C11" s="12"/>
      <c r="D11" s="12"/>
      <c r="E11" s="12"/>
      <c r="F11" s="12"/>
      <c r="G11" s="12"/>
      <c r="H11" s="119"/>
    </row>
    <row r="12" spans="1:8" ht="15" customHeight="1">
      <c r="C12" s="20"/>
      <c r="D12" s="20"/>
      <c r="E12" s="20"/>
      <c r="F12" s="20"/>
      <c r="G12" s="20"/>
      <c r="H12" s="11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172-A02D-4468-AF20-0330448995B2}">
  <dimension ref="A1:I10"/>
  <sheetViews>
    <sheetView showGridLines="0" workbookViewId="0">
      <selection activeCell="E7" sqref="E7"/>
    </sheetView>
  </sheetViews>
  <sheetFormatPr defaultRowHeight="15" customHeight="1"/>
  <cols>
    <col min="1" max="1" width="58.28515625" bestFit="1" customWidth="1"/>
    <col min="2" max="2" width="17.140625" customWidth="1"/>
    <col min="3" max="3" width="14.85546875" style="1" customWidth="1"/>
    <col min="4" max="4" width="26.7109375" hidden="1" customWidth="1"/>
    <col min="9" max="9" width="38.7109375" customWidth="1"/>
  </cols>
  <sheetData>
    <row r="1" spans="1:9" ht="21">
      <c r="A1" s="25" t="s">
        <v>138</v>
      </c>
      <c r="B1" s="23"/>
      <c r="C1" s="2"/>
      <c r="D1" s="8"/>
      <c r="E1" s="2"/>
      <c r="F1" s="24"/>
      <c r="G1" s="2"/>
      <c r="H1" s="2"/>
      <c r="I1" s="2"/>
    </row>
    <row r="2" spans="1:9" ht="15.75">
      <c r="A2" s="161" t="s">
        <v>123</v>
      </c>
      <c r="B2" s="15" t="s">
        <v>29</v>
      </c>
      <c r="C2" s="18" t="s">
        <v>1</v>
      </c>
      <c r="D2" s="18" t="s">
        <v>6</v>
      </c>
      <c r="E2" s="18" t="s">
        <v>2</v>
      </c>
      <c r="F2" s="18" t="s">
        <v>3</v>
      </c>
      <c r="G2" s="18" t="s">
        <v>31</v>
      </c>
      <c r="H2" s="18" t="s">
        <v>3</v>
      </c>
      <c r="I2" s="18" t="s">
        <v>6</v>
      </c>
    </row>
    <row r="3" spans="1:9">
      <c r="A3" s="134" t="s">
        <v>16</v>
      </c>
      <c r="B3" s="134">
        <v>0</v>
      </c>
      <c r="C3" s="135">
        <v>5000</v>
      </c>
      <c r="D3" s="135"/>
      <c r="E3" s="135">
        <v>0</v>
      </c>
      <c r="F3" s="135">
        <f>E3-C3</f>
        <v>-5000</v>
      </c>
      <c r="G3" s="135">
        <f>E3</f>
        <v>0</v>
      </c>
      <c r="H3" s="135">
        <f>G3-C3</f>
        <v>-5000</v>
      </c>
      <c r="I3" s="16"/>
    </row>
    <row r="4" spans="1:9" ht="15.75">
      <c r="A4" s="37" t="s">
        <v>18</v>
      </c>
      <c r="B4" s="136">
        <v>0</v>
      </c>
      <c r="C4" s="137">
        <v>5000</v>
      </c>
      <c r="D4" s="138"/>
      <c r="E4" s="137">
        <f>E3</f>
        <v>0</v>
      </c>
      <c r="F4" s="137">
        <f t="shared" ref="F4:H4" si="0">F3</f>
        <v>-5000</v>
      </c>
      <c r="G4" s="137">
        <f t="shared" si="0"/>
        <v>0</v>
      </c>
      <c r="H4" s="137">
        <f t="shared" si="0"/>
        <v>-5000</v>
      </c>
      <c r="I4" s="16"/>
    </row>
    <row r="5" spans="1:9" ht="15.75">
      <c r="A5" s="161" t="s">
        <v>120</v>
      </c>
      <c r="B5" s="139"/>
      <c r="C5" s="140"/>
      <c r="D5" s="141"/>
      <c r="E5" s="141"/>
      <c r="F5" s="141"/>
      <c r="G5" s="141"/>
      <c r="H5" s="141"/>
      <c r="I5" s="16"/>
    </row>
    <row r="6" spans="1:9">
      <c r="A6" s="142" t="s">
        <v>139</v>
      </c>
      <c r="B6" s="143">
        <v>0</v>
      </c>
      <c r="C6" s="144">
        <v>5000</v>
      </c>
      <c r="D6" s="145"/>
      <c r="E6" s="135">
        <v>0</v>
      </c>
      <c r="F6" s="135">
        <f>C6-E6</f>
        <v>5000</v>
      </c>
      <c r="G6" s="135">
        <f>E6</f>
        <v>0</v>
      </c>
      <c r="H6" s="135">
        <f>C6-G6</f>
        <v>5000</v>
      </c>
      <c r="I6" s="16"/>
    </row>
    <row r="7" spans="1:9" ht="15.75">
      <c r="A7" s="37" t="s">
        <v>21</v>
      </c>
      <c r="B7" s="136">
        <v>0</v>
      </c>
      <c r="C7" s="146">
        <v>5000</v>
      </c>
      <c r="D7" s="138"/>
      <c r="E7" s="146">
        <v>0</v>
      </c>
      <c r="F7" s="137">
        <v>5000</v>
      </c>
      <c r="G7" s="137">
        <v>0</v>
      </c>
      <c r="H7" s="137">
        <v>5000</v>
      </c>
      <c r="I7" s="16"/>
    </row>
    <row r="8" spans="1:9">
      <c r="A8" s="19"/>
      <c r="B8" s="19"/>
      <c r="C8" s="20"/>
      <c r="D8" s="21"/>
    </row>
    <row r="10" spans="1:9" ht="15" customHeight="1">
      <c r="C10" s="22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4F6A-20BA-42DE-BAC8-969E8C563B8F}">
  <dimension ref="A1:I18"/>
  <sheetViews>
    <sheetView showGridLines="0" workbookViewId="0">
      <pane xSplit="1" ySplit="2" topLeftCell="B3" activePane="bottomRight" state="frozen"/>
      <selection pane="bottomRight" activeCell="B19" sqref="B19"/>
      <selection pane="bottomLeft"/>
      <selection pane="topRight"/>
    </sheetView>
  </sheetViews>
  <sheetFormatPr defaultRowHeight="15" customHeight="1"/>
  <cols>
    <col min="1" max="1" width="58.28515625" bestFit="1" customWidth="1"/>
    <col min="2" max="2" width="16.28515625" style="7" customWidth="1"/>
    <col min="3" max="3" width="15.140625" style="1" customWidth="1"/>
    <col min="4" max="4" width="35.42578125" hidden="1" customWidth="1"/>
    <col min="5" max="5" width="9.28515625" bestFit="1" customWidth="1"/>
    <col min="6" max="6" width="12.28515625" customWidth="1"/>
    <col min="7" max="7" width="9.28515625" bestFit="1" customWidth="1"/>
    <col min="8" max="8" width="10.28515625" bestFit="1" customWidth="1"/>
    <col min="9" max="9" width="34" customWidth="1"/>
  </cols>
  <sheetData>
    <row r="1" spans="1:9" ht="21">
      <c r="A1" s="25" t="s">
        <v>140</v>
      </c>
      <c r="B1" s="23"/>
      <c r="C1" s="2"/>
      <c r="D1" s="8"/>
      <c r="E1" s="2"/>
      <c r="F1" s="24"/>
      <c r="G1" s="2"/>
      <c r="H1" s="2"/>
      <c r="I1" s="2"/>
    </row>
    <row r="2" spans="1:9" ht="15.75">
      <c r="A2" s="161" t="s">
        <v>123</v>
      </c>
      <c r="B2" s="13" t="s">
        <v>29</v>
      </c>
      <c r="C2" s="18" t="s">
        <v>116</v>
      </c>
      <c r="D2" s="17" t="s">
        <v>6</v>
      </c>
      <c r="E2" s="18" t="s">
        <v>2</v>
      </c>
      <c r="F2" s="18" t="s">
        <v>3</v>
      </c>
      <c r="G2" s="18" t="s">
        <v>31</v>
      </c>
      <c r="H2" s="18" t="s">
        <v>3</v>
      </c>
      <c r="I2" s="18" t="s">
        <v>6</v>
      </c>
    </row>
    <row r="3" spans="1:9" ht="15.75">
      <c r="A3" s="36" t="s">
        <v>141</v>
      </c>
      <c r="B3" s="27">
        <v>15000</v>
      </c>
      <c r="C3" s="98">
        <v>15000</v>
      </c>
      <c r="D3" s="36" t="s">
        <v>142</v>
      </c>
      <c r="E3" s="98">
        <v>0</v>
      </c>
      <c r="F3" s="98">
        <f>E3-C3</f>
        <v>-15000</v>
      </c>
      <c r="G3" s="98">
        <f>E3</f>
        <v>0</v>
      </c>
      <c r="H3" s="98">
        <f>G3-C3</f>
        <v>-15000</v>
      </c>
      <c r="I3" s="16"/>
    </row>
    <row r="4" spans="1:9" ht="15.75">
      <c r="A4" s="36" t="s">
        <v>143</v>
      </c>
      <c r="B4" s="27">
        <v>0</v>
      </c>
      <c r="C4" s="98">
        <v>5000</v>
      </c>
      <c r="D4" s="36"/>
      <c r="E4" s="76">
        <v>615.25</v>
      </c>
      <c r="F4" s="98">
        <f>E4-C4</f>
        <v>-4384.75</v>
      </c>
      <c r="G4" s="98">
        <f>E4</f>
        <v>615.25</v>
      </c>
      <c r="H4" s="98">
        <f>G4-C4</f>
        <v>-4384.75</v>
      </c>
      <c r="I4" s="16"/>
    </row>
    <row r="5" spans="1:9" ht="15.75">
      <c r="A5" s="77" t="s">
        <v>18</v>
      </c>
      <c r="B5" s="78">
        <f>SUM(B3:B4)</f>
        <v>15000</v>
      </c>
      <c r="C5" s="78">
        <f t="shared" ref="C5:H5" si="0">SUM(C3:C4)</f>
        <v>20000</v>
      </c>
      <c r="D5" s="78">
        <f t="shared" si="0"/>
        <v>0</v>
      </c>
      <c r="E5" s="78">
        <f t="shared" si="0"/>
        <v>615.25</v>
      </c>
      <c r="F5" s="78">
        <f t="shared" si="0"/>
        <v>-19384.75</v>
      </c>
      <c r="G5" s="78">
        <f t="shared" si="0"/>
        <v>615.25</v>
      </c>
      <c r="H5" s="78">
        <f t="shared" si="0"/>
        <v>-19384.75</v>
      </c>
      <c r="I5" s="16"/>
    </row>
    <row r="6" spans="1:9" ht="15.75">
      <c r="A6" s="161" t="s">
        <v>120</v>
      </c>
      <c r="B6" s="165"/>
      <c r="C6" s="166"/>
      <c r="D6" s="166"/>
      <c r="E6" s="167"/>
      <c r="F6" s="167"/>
      <c r="G6" s="167"/>
      <c r="H6" s="167"/>
      <c r="I6" s="16"/>
    </row>
    <row r="7" spans="1:9" ht="15.75">
      <c r="A7" s="36" t="s">
        <v>144</v>
      </c>
      <c r="B7" s="27">
        <v>0</v>
      </c>
      <c r="C7" s="168">
        <v>15000</v>
      </c>
      <c r="D7" s="168" t="s">
        <v>145</v>
      </c>
      <c r="E7" s="76">
        <v>0</v>
      </c>
      <c r="F7" s="98">
        <f>C7-E7</f>
        <v>15000</v>
      </c>
      <c r="G7" s="76">
        <f>E7</f>
        <v>0</v>
      </c>
      <c r="H7" s="76">
        <f>C7-G7</f>
        <v>15000</v>
      </c>
      <c r="I7" s="16"/>
    </row>
    <row r="8" spans="1:9" ht="15.75">
      <c r="A8" s="36" t="s">
        <v>146</v>
      </c>
      <c r="B8" s="27">
        <v>10000</v>
      </c>
      <c r="C8" s="168">
        <v>2000</v>
      </c>
      <c r="D8" s="36"/>
      <c r="E8" s="36">
        <v>0</v>
      </c>
      <c r="F8" s="98">
        <f t="shared" ref="F8:F9" si="1">C8-E8</f>
        <v>2000</v>
      </c>
      <c r="G8" s="76">
        <f t="shared" ref="G8:G9" si="2">E8</f>
        <v>0</v>
      </c>
      <c r="H8" s="76">
        <f t="shared" ref="H8:H9" si="3">C8-G8</f>
        <v>2000</v>
      </c>
      <c r="I8" s="2"/>
    </row>
    <row r="9" spans="1:9" ht="15.75">
      <c r="A9" s="36" t="s">
        <v>147</v>
      </c>
      <c r="B9" s="27">
        <v>10000</v>
      </c>
      <c r="C9" s="168">
        <v>7500</v>
      </c>
      <c r="D9" s="36"/>
      <c r="E9" s="36">
        <v>0</v>
      </c>
      <c r="F9" s="98">
        <f t="shared" si="1"/>
        <v>7500</v>
      </c>
      <c r="G9" s="76">
        <f t="shared" si="2"/>
        <v>0</v>
      </c>
      <c r="H9" s="76">
        <f t="shared" si="3"/>
        <v>7500</v>
      </c>
      <c r="I9" s="2"/>
    </row>
    <row r="10" spans="1:9" ht="15.75">
      <c r="A10" s="37" t="s">
        <v>21</v>
      </c>
      <c r="B10" s="10">
        <f>SUM(B7:B9)</f>
        <v>20000</v>
      </c>
      <c r="C10" s="10">
        <f t="shared" ref="C10:H10" si="4">SUM(C7:C9)</f>
        <v>24500</v>
      </c>
      <c r="D10" s="10">
        <f t="shared" si="4"/>
        <v>0</v>
      </c>
      <c r="E10" s="10">
        <f t="shared" si="4"/>
        <v>0</v>
      </c>
      <c r="F10" s="10">
        <f t="shared" si="4"/>
        <v>24500</v>
      </c>
      <c r="G10" s="10">
        <f t="shared" si="4"/>
        <v>0</v>
      </c>
      <c r="H10" s="10">
        <f t="shared" si="4"/>
        <v>24500</v>
      </c>
      <c r="I10" s="2"/>
    </row>
    <row r="12" spans="1:9" ht="15" customHeight="1">
      <c r="C12" s="12"/>
    </row>
    <row r="18" spans="1:1" ht="15" customHeight="1">
      <c r="A18" s="1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48D7BCDADFD8469867D4F4495E0726" ma:contentTypeVersion="16" ma:contentTypeDescription="Create a new document." ma:contentTypeScope="" ma:versionID="bcc2d08a6095409fcde82e171ab53b42">
  <xsd:schema xmlns:xsd="http://www.w3.org/2001/XMLSchema" xmlns:xs="http://www.w3.org/2001/XMLSchema" xmlns:p="http://schemas.microsoft.com/office/2006/metadata/properties" xmlns:ns2="5610e3d2-1d05-4e5f-8973-24897dc88331" xmlns:ns3="004264e1-66a4-4150-a815-8bd031fa5c57" targetNamespace="http://schemas.microsoft.com/office/2006/metadata/properties" ma:root="true" ma:fieldsID="df5f25df9fc83b96ec7d99e70c6e296c" ns2:_="" ns3:_="">
    <xsd:import namespace="5610e3d2-1d05-4e5f-8973-24897dc88331"/>
    <xsd:import namespace="004264e1-66a4-4150-a815-8bd031fa5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0e3d2-1d05-4e5f-8973-24897dc88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264e1-66a4-4150-a815-8bd031fa5c5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d046006-3265-40c9-a748-fe3ba5006151}" ma:internalName="TaxCatchAll" ma:showField="CatchAllData" ma:web="004264e1-66a4-4150-a815-8bd031fa5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4264e1-66a4-4150-a815-8bd031fa5c57" xsi:nil="true"/>
    <lcf76f155ced4ddcb4097134ff3c332f xmlns="5610e3d2-1d05-4e5f-8973-24897dc88331">
      <Terms xmlns="http://schemas.microsoft.com/office/infopath/2007/PartnerControls"/>
    </lcf76f155ced4ddcb4097134ff3c332f>
    <SharedWithUsers xmlns="004264e1-66a4-4150-a815-8bd031fa5c57">
      <UserInfo>
        <DisplayName>Cathy Kennedy</DisplayName>
        <AccountId>13</AccountId>
        <AccountType/>
      </UserInfo>
      <UserInfo>
        <DisplayName>Clair Helen Davis</DisplayName>
        <AccountId>14</AccountId>
        <AccountType/>
      </UserInfo>
      <UserInfo>
        <DisplayName>Cllr Malcolm Wilson</DisplayName>
        <AccountId>48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9111A81-1E8C-4AAB-AEBA-BDB3753C928A}"/>
</file>

<file path=customXml/itemProps2.xml><?xml version="1.0" encoding="utf-8"?>
<ds:datastoreItem xmlns:ds="http://schemas.openxmlformats.org/officeDocument/2006/customXml" ds:itemID="{F318FCBE-436A-451C-A8D8-FCF15E6218A2}"/>
</file>

<file path=customXml/itemProps3.xml><?xml version="1.0" encoding="utf-8"?>
<ds:datastoreItem xmlns:ds="http://schemas.openxmlformats.org/officeDocument/2006/customXml" ds:itemID="{6D229BC5-6605-4B84-95B8-C574DFFA90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Kerry-Leigh Grabham</dc:creator>
  <cp:keywords/>
  <dc:description/>
  <cp:lastModifiedBy>Clair Helen Davis</cp:lastModifiedBy>
  <cp:revision/>
  <dcterms:created xsi:type="dcterms:W3CDTF">2022-11-23T15:14:54Z</dcterms:created>
  <dcterms:modified xsi:type="dcterms:W3CDTF">2024-05-02T11:26:43Z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0x010100CA48D7BCDADFD8469867D4F4495E0726</vt:lpwstr>
  </property>
  <property fmtid="{D5CDD505-2E9C-101B-9397-08002B2CF9AE}" pid="3" name="MediaServiceImageTags">
    <vt:lpwstr/>
  </property>
  <property fmtid="{D5CDD505-2E9C-101B-9397-08002B2CF9AE}" pid="4" name="Order">
    <vt:r8>292500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