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wbridgetc.sharepoint.com/sites/FGCommittee/Shared Documents/F &amp; G Committee Meetings 2024-2025/July 2024/"/>
    </mc:Choice>
  </mc:AlternateContent>
  <xr:revisionPtr revIDLastSave="164" documentId="8_{122812DB-E1F8-460E-BBB6-688591331E53}" xr6:coauthVersionLast="47" xr6:coauthVersionMax="47" xr10:uidLastSave="{BAD8CCC6-E1C4-4362-A49D-D05EB3503C64}"/>
  <bookViews>
    <workbookView xWindow="-23148" yWindow="-108" windowWidth="23256" windowHeight="12576" firstSheet="8" activeTab="2" xr2:uid="{C0E6912B-39B3-4ACB-94B2-BB455B70F4CC}"/>
  </bookViews>
  <sheets>
    <sheet name="Summary Sheet" sheetId="9" r:id="rId1"/>
    <sheet name="Administration  " sheetId="2" r:id="rId2"/>
    <sheet name="L &amp; A" sheetId="1" r:id="rId3"/>
    <sheet name="Town Hall" sheetId="4" r:id="rId4"/>
    <sheet name="Health &amp; Safety" sheetId="5" r:id="rId5"/>
    <sheet name="Civic" sheetId="10" r:id="rId6"/>
    <sheet name="Grants" sheetId="11" r:id="rId7"/>
    <sheet name="Community Plan" sheetId="12" r:id="rId8"/>
    <sheet name="Christmas" sheetId="1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0" l="1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0" i="4"/>
  <c r="G9" i="4"/>
  <c r="G8" i="4"/>
  <c r="G7" i="4"/>
  <c r="G6" i="4"/>
  <c r="G5" i="4"/>
  <c r="G4" i="4"/>
  <c r="G3" i="4"/>
  <c r="H25" i="1"/>
  <c r="H24" i="1"/>
  <c r="H23" i="1"/>
  <c r="H17" i="1"/>
  <c r="H16" i="1"/>
  <c r="H15" i="1"/>
  <c r="H14" i="1"/>
  <c r="H13" i="1"/>
  <c r="H12" i="1"/>
  <c r="H11" i="1"/>
  <c r="H10" i="1"/>
  <c r="H9" i="1"/>
  <c r="H8" i="1"/>
  <c r="H5" i="1"/>
  <c r="H4" i="1"/>
  <c r="H3" i="1"/>
  <c r="H35" i="2"/>
  <c r="H34" i="2"/>
  <c r="H33" i="2"/>
  <c r="H32" i="2"/>
  <c r="H31" i="2"/>
  <c r="H29" i="2"/>
  <c r="H24" i="2"/>
  <c r="H22" i="2"/>
  <c r="H21" i="2"/>
  <c r="H20" i="2"/>
  <c r="H18" i="1"/>
  <c r="G20" i="1"/>
  <c r="D13" i="9"/>
  <c r="D5" i="9"/>
  <c r="H15" i="2"/>
  <c r="F16" i="2"/>
  <c r="G15" i="2"/>
  <c r="F10" i="9"/>
  <c r="E3" i="11"/>
  <c r="E3" i="10"/>
  <c r="F3" i="5"/>
  <c r="F20" i="9"/>
  <c r="F19" i="9"/>
  <c r="F18" i="9"/>
  <c r="F16" i="9"/>
  <c r="F9" i="9"/>
  <c r="F8" i="9"/>
  <c r="F7" i="9"/>
  <c r="F6" i="9"/>
  <c r="F6" i="5"/>
  <c r="H22" i="1"/>
  <c r="G22" i="1"/>
  <c r="G13" i="2"/>
  <c r="F15" i="4"/>
  <c r="F16" i="4"/>
  <c r="F17" i="4"/>
  <c r="F18" i="4"/>
  <c r="F20" i="4"/>
  <c r="F21" i="4"/>
  <c r="F22" i="4"/>
  <c r="F23" i="4"/>
  <c r="F24" i="4"/>
  <c r="F25" i="4"/>
  <c r="F26" i="4"/>
  <c r="F28" i="4"/>
  <c r="F30" i="4"/>
  <c r="F31" i="4"/>
  <c r="F33" i="4"/>
  <c r="F34" i="4"/>
  <c r="F35" i="4"/>
  <c r="F36" i="4"/>
  <c r="F37" i="4"/>
  <c r="F14" i="4"/>
  <c r="F4" i="4"/>
  <c r="F5" i="4"/>
  <c r="F6" i="4"/>
  <c r="F7" i="4"/>
  <c r="F8" i="4"/>
  <c r="F9" i="4"/>
  <c r="F10" i="4"/>
  <c r="D20" i="9"/>
  <c r="C20" i="9"/>
  <c r="D19" i="9"/>
  <c r="C19" i="9"/>
  <c r="D18" i="9"/>
  <c r="C18" i="9"/>
  <c r="D16" i="9"/>
  <c r="C16" i="9"/>
  <c r="D10" i="9"/>
  <c r="C10" i="9"/>
  <c r="D9" i="9"/>
  <c r="C9" i="9"/>
  <c r="D8" i="9"/>
  <c r="C8" i="9"/>
  <c r="D7" i="9"/>
  <c r="C7" i="9"/>
  <c r="D6" i="9"/>
  <c r="C6" i="9"/>
  <c r="F3" i="11"/>
  <c r="G3" i="5"/>
  <c r="C11" i="4"/>
  <c r="C5" i="9" s="1"/>
  <c r="E11" i="4"/>
  <c r="E14" i="2"/>
  <c r="E16" i="2" s="1"/>
  <c r="C37" i="2"/>
  <c r="D37" i="2"/>
  <c r="C13" i="9" s="1"/>
  <c r="F37" i="2"/>
  <c r="C7" i="5"/>
  <c r="D7" i="5"/>
  <c r="E7" i="5"/>
  <c r="F7" i="5"/>
  <c r="G7" i="5"/>
  <c r="D6" i="5"/>
  <c r="F6" i="12"/>
  <c r="C38" i="4"/>
  <c r="C15" i="9" s="1"/>
  <c r="E38" i="4"/>
  <c r="D15" i="4"/>
  <c r="D16" i="4"/>
  <c r="D17" i="4"/>
  <c r="D18" i="4"/>
  <c r="F19" i="4"/>
  <c r="D20" i="4"/>
  <c r="D21" i="4"/>
  <c r="D22" i="4"/>
  <c r="D23" i="4"/>
  <c r="D24" i="4"/>
  <c r="D25" i="4"/>
  <c r="D26" i="4"/>
  <c r="F27" i="4"/>
  <c r="D28" i="4"/>
  <c r="D29" i="4"/>
  <c r="F29" i="4" s="1"/>
  <c r="D30" i="4"/>
  <c r="D31" i="4"/>
  <c r="D32" i="4"/>
  <c r="D33" i="4"/>
  <c r="D34" i="4"/>
  <c r="D35" i="4"/>
  <c r="D36" i="4"/>
  <c r="D37" i="4"/>
  <c r="D14" i="4"/>
  <c r="D6" i="4"/>
  <c r="D7" i="4"/>
  <c r="D8" i="4"/>
  <c r="D9" i="4"/>
  <c r="D10" i="4"/>
  <c r="F3" i="4"/>
  <c r="C26" i="1"/>
  <c r="D26" i="1"/>
  <c r="C14" i="9" s="1"/>
  <c r="F26" i="1"/>
  <c r="E9" i="1"/>
  <c r="E10" i="1"/>
  <c r="G10" i="1" s="1"/>
  <c r="E11" i="1"/>
  <c r="E12" i="1"/>
  <c r="E13" i="1"/>
  <c r="E14" i="1"/>
  <c r="E15" i="1"/>
  <c r="E16" i="1"/>
  <c r="E17" i="1"/>
  <c r="E18" i="1"/>
  <c r="E19" i="1"/>
  <c r="G19" i="1" s="1"/>
  <c r="E21" i="1"/>
  <c r="G21" i="1" s="1"/>
  <c r="E23" i="1"/>
  <c r="E24" i="1"/>
  <c r="E25" i="1"/>
  <c r="E8" i="1"/>
  <c r="C16" i="2"/>
  <c r="D16" i="2"/>
  <c r="C3" i="9" s="1"/>
  <c r="C6" i="1"/>
  <c r="D6" i="1"/>
  <c r="C4" i="9" s="1"/>
  <c r="F6" i="1"/>
  <c r="E4" i="1"/>
  <c r="E5" i="1"/>
  <c r="E3" i="1"/>
  <c r="E20" i="2"/>
  <c r="G21" i="2"/>
  <c r="E22" i="2"/>
  <c r="G22" i="2" s="1"/>
  <c r="E23" i="2"/>
  <c r="G23" i="2" s="1"/>
  <c r="E24" i="2"/>
  <c r="G24" i="2" s="1"/>
  <c r="G25" i="2"/>
  <c r="E26" i="2"/>
  <c r="G26" i="2" s="1"/>
  <c r="E27" i="2"/>
  <c r="G27" i="2" s="1"/>
  <c r="E28" i="2"/>
  <c r="G28" i="2" s="1"/>
  <c r="G29" i="2"/>
  <c r="E30" i="2"/>
  <c r="G30" i="2" s="1"/>
  <c r="E31" i="2"/>
  <c r="G31" i="2" s="1"/>
  <c r="E32" i="2"/>
  <c r="E33" i="2"/>
  <c r="G33" i="2" s="1"/>
  <c r="E35" i="2"/>
  <c r="G35" i="2" s="1"/>
  <c r="E36" i="2"/>
  <c r="G36" i="2" s="1"/>
  <c r="G19" i="2"/>
  <c r="G5" i="13"/>
  <c r="H14" i="2"/>
  <c r="E4" i="10"/>
  <c r="B4" i="10"/>
  <c r="H25" i="2"/>
  <c r="B37" i="2"/>
  <c r="D5" i="13"/>
  <c r="D10" i="13"/>
  <c r="F12" i="10"/>
  <c r="D15" i="10"/>
  <c r="D17" i="9" s="1"/>
  <c r="C15" i="10"/>
  <c r="C17" i="9" s="1"/>
  <c r="G6" i="5"/>
  <c r="F13" i="10"/>
  <c r="F11" i="10"/>
  <c r="F10" i="10"/>
  <c r="F9" i="10"/>
  <c r="F8" i="10"/>
  <c r="F7" i="10"/>
  <c r="F6" i="10"/>
  <c r="F3" i="10"/>
  <c r="F4" i="10" s="1"/>
  <c r="F7" i="11"/>
  <c r="F8" i="11" s="1"/>
  <c r="F3" i="12"/>
  <c r="F4" i="12" s="1"/>
  <c r="F7" i="12"/>
  <c r="G7" i="13"/>
  <c r="G9" i="13"/>
  <c r="G8" i="13"/>
  <c r="H21" i="1"/>
  <c r="H19" i="1"/>
  <c r="H36" i="2"/>
  <c r="H30" i="2"/>
  <c r="H28" i="2"/>
  <c r="H27" i="2"/>
  <c r="H19" i="2"/>
  <c r="B16" i="2"/>
  <c r="B3" i="9" s="1"/>
  <c r="H13" i="2"/>
  <c r="H16" i="2" s="1"/>
  <c r="C10" i="13"/>
  <c r="E10" i="13"/>
  <c r="C5" i="13"/>
  <c r="E5" i="13"/>
  <c r="B8" i="11"/>
  <c r="C8" i="11"/>
  <c r="D8" i="11"/>
  <c r="B15" i="10"/>
  <c r="B38" i="4"/>
  <c r="B11" i="4"/>
  <c r="B26" i="1"/>
  <c r="G3" i="1" l="1"/>
  <c r="E6" i="1"/>
  <c r="D4" i="9" s="1"/>
  <c r="G5" i="1"/>
  <c r="G4" i="1"/>
  <c r="G8" i="1"/>
  <c r="G25" i="1"/>
  <c r="G24" i="1"/>
  <c r="G23" i="1"/>
  <c r="G18" i="1"/>
  <c r="G17" i="1"/>
  <c r="G16" i="1"/>
  <c r="G15" i="1"/>
  <c r="G14" i="1"/>
  <c r="G12" i="1"/>
  <c r="G11" i="1"/>
  <c r="G20" i="2"/>
  <c r="C11" i="9"/>
  <c r="D3" i="9"/>
  <c r="D11" i="9" s="1"/>
  <c r="B23" i="9" s="1"/>
  <c r="H26" i="2"/>
  <c r="G34" i="2"/>
  <c r="F13" i="9"/>
  <c r="F3" i="9"/>
  <c r="H23" i="2"/>
  <c r="G14" i="2"/>
  <c r="G32" i="2"/>
  <c r="G9" i="1"/>
  <c r="F32" i="4"/>
  <c r="G13" i="1"/>
  <c r="G26" i="1" s="1"/>
  <c r="C21" i="9"/>
  <c r="G37" i="2"/>
  <c r="E37" i="2"/>
  <c r="G11" i="4"/>
  <c r="F5" i="9" s="1"/>
  <c r="D11" i="4"/>
  <c r="G38" i="4"/>
  <c r="F15" i="9" s="1"/>
  <c r="H26" i="1"/>
  <c r="F14" i="9" s="1"/>
  <c r="H6" i="1"/>
  <c r="F4" i="9" s="1"/>
  <c r="D38" i="4"/>
  <c r="D15" i="9" s="1"/>
  <c r="E26" i="1"/>
  <c r="D14" i="9" s="1"/>
  <c r="F15" i="10"/>
  <c r="F17" i="9" s="1"/>
  <c r="G10" i="13"/>
  <c r="B6" i="1"/>
  <c r="B4" i="9" s="1"/>
  <c r="G6" i="1" l="1"/>
  <c r="G16" i="2"/>
  <c r="E3" i="9" s="1"/>
  <c r="F11" i="9"/>
  <c r="H37" i="2"/>
  <c r="F21" i="9"/>
  <c r="D21" i="9"/>
  <c r="B24" i="9" s="1"/>
  <c r="B25" i="9" s="1"/>
  <c r="D4" i="12"/>
  <c r="C4" i="12"/>
  <c r="F4" i="13"/>
  <c r="F3" i="13"/>
  <c r="B10" i="13"/>
  <c r="B5" i="13"/>
  <c r="F8" i="13"/>
  <c r="F9" i="13"/>
  <c r="F7" i="13"/>
  <c r="E3" i="12"/>
  <c r="E4" i="12" s="1"/>
  <c r="E6" i="12"/>
  <c r="B7" i="5"/>
  <c r="E7" i="11"/>
  <c r="E8" i="11" s="1"/>
  <c r="E7" i="10"/>
  <c r="E8" i="10"/>
  <c r="E9" i="10"/>
  <c r="E10" i="10"/>
  <c r="E11" i="10"/>
  <c r="E12" i="10"/>
  <c r="E13" i="10"/>
  <c r="E6" i="10"/>
  <c r="B9" i="9"/>
  <c r="B19" i="9"/>
  <c r="B18" i="9"/>
  <c r="F5" i="13" l="1"/>
  <c r="F10" i="13"/>
  <c r="E15" i="10"/>
  <c r="E17" i="9" s="1"/>
  <c r="E4" i="9"/>
  <c r="E10" i="9"/>
  <c r="E19" i="9"/>
  <c r="E9" i="9"/>
  <c r="E18" i="9"/>
  <c r="E8" i="9"/>
  <c r="E7" i="9"/>
  <c r="E6" i="9"/>
  <c r="B15" i="9"/>
  <c r="B5" i="9"/>
  <c r="B11" i="9" s="1"/>
  <c r="F38" i="4"/>
  <c r="F11" i="4"/>
  <c r="E5" i="9" s="1"/>
  <c r="E11" i="9" s="1"/>
  <c r="B16" i="9"/>
  <c r="B13" i="9"/>
  <c r="B20" i="9"/>
  <c r="B14" i="9"/>
  <c r="B17" i="9"/>
  <c r="E13" i="9" l="1"/>
  <c r="B21" i="9"/>
  <c r="E20" i="9"/>
  <c r="E15" i="9"/>
  <c r="E14" i="9"/>
  <c r="E16" i="9"/>
  <c r="E21" i="9" l="1"/>
</calcChain>
</file>

<file path=xl/sharedStrings.xml><?xml version="1.0" encoding="utf-8"?>
<sst xmlns="http://schemas.openxmlformats.org/spreadsheetml/2006/main" count="300" uniqueCount="180">
  <si>
    <t>Summary Sheet</t>
  </si>
  <si>
    <t xml:space="preserve">Income </t>
  </si>
  <si>
    <t>Budget 2024/25</t>
  </si>
  <si>
    <t>June</t>
  </si>
  <si>
    <t xml:space="preserve">To Date </t>
  </si>
  <si>
    <t xml:space="preserve">Variance </t>
  </si>
  <si>
    <t>End of Year Forecast</t>
  </si>
  <si>
    <t>Notes</t>
  </si>
  <si>
    <t xml:space="preserve">Administration </t>
  </si>
  <si>
    <t xml:space="preserve">First Precept Payment received April </t>
  </si>
  <si>
    <t>Leisure &amp; Amenities</t>
  </si>
  <si>
    <t>Town Hall</t>
  </si>
  <si>
    <t>Health &amp; Safety</t>
  </si>
  <si>
    <t>Civic</t>
  </si>
  <si>
    <t>Grants</t>
  </si>
  <si>
    <t>Community Plan</t>
  </si>
  <si>
    <t>Christmas</t>
  </si>
  <si>
    <t>Total Income</t>
  </si>
  <si>
    <t xml:space="preserve">Expenditure </t>
  </si>
  <si>
    <t xml:space="preserve">Leisure &amp; Amenities </t>
  </si>
  <si>
    <t xml:space="preserve">Town Hall </t>
  </si>
  <si>
    <t xml:space="preserve">Total Expenditure </t>
  </si>
  <si>
    <t>Total Income To Date</t>
  </si>
  <si>
    <t>Total Expenditure To Date</t>
  </si>
  <si>
    <t>Total Income - Expenditure To Date</t>
  </si>
  <si>
    <t>Total Bank Balance 28/06/2024</t>
  </si>
  <si>
    <t xml:space="preserve">Precept </t>
  </si>
  <si>
    <t xml:space="preserve">Interest </t>
  </si>
  <si>
    <t xml:space="preserve">Income Total </t>
  </si>
  <si>
    <t>Administration</t>
  </si>
  <si>
    <t>To Date</t>
  </si>
  <si>
    <t xml:space="preserve">To Date May hidden as only needed for formula </t>
  </si>
  <si>
    <t> </t>
  </si>
  <si>
    <t>Insurance</t>
  </si>
  <si>
    <t>Museum Insurance paid May</t>
  </si>
  <si>
    <t>Salaries/PAYE/Pension</t>
  </si>
  <si>
    <t>Staffing Committee</t>
  </si>
  <si>
    <t>Forecast includes estimated NALC Payscale lift</t>
  </si>
  <si>
    <t>Temporary Staff</t>
  </si>
  <si>
    <t>Include watering contract payments due in July</t>
  </si>
  <si>
    <t>Marketing</t>
  </si>
  <si>
    <t xml:space="preserve">Stationery </t>
  </si>
  <si>
    <t>Postage</t>
  </si>
  <si>
    <t>Photocopier</t>
  </si>
  <si>
    <t xml:space="preserve"> </t>
  </si>
  <si>
    <t xml:space="preserve">Subscriptions </t>
  </si>
  <si>
    <t>HR, ICCM, OVW, SLCC</t>
  </si>
  <si>
    <t>SLCC/Pay Roll Software</t>
  </si>
  <si>
    <t>Legal Fees</t>
  </si>
  <si>
    <t xml:space="preserve">Elections </t>
  </si>
  <si>
    <t>Next elections 2027 - build up reserves year by year</t>
  </si>
  <si>
    <t>Incase of by elections</t>
  </si>
  <si>
    <t xml:space="preserve">Training </t>
  </si>
  <si>
    <t>Councillors &amp; Staff</t>
  </si>
  <si>
    <t>Sundries</t>
  </si>
  <si>
    <t>Audit</t>
  </si>
  <si>
    <t>Internal and external audit</t>
  </si>
  <si>
    <t>External Audit still to be invoiced</t>
  </si>
  <si>
    <t>Telephones</t>
  </si>
  <si>
    <t xml:space="preserve">Insurance </t>
  </si>
  <si>
    <t>contract expires 2025 &amp; Cyber Insurance</t>
  </si>
  <si>
    <t>Annual Payment Complete, may be additional payment when van lease is renewed</t>
  </si>
  <si>
    <t>ICT</t>
  </si>
  <si>
    <t>Software Costs</t>
  </si>
  <si>
    <t>Adobe, Microsoft, Scribe, Anti Virus (previously under subscriptions)</t>
  </si>
  <si>
    <t>Annual Scribe paid, Adobe monthly, Website Hosting monthly</t>
  </si>
  <si>
    <t xml:space="preserve">Mileage </t>
  </si>
  <si>
    <t>Photographer/Videoographer</t>
  </si>
  <si>
    <t xml:space="preserve">Total  Expenditure </t>
  </si>
  <si>
    <t>To Date May hidden as only needed for formula</t>
  </si>
  <si>
    <t xml:space="preserve">Limes Shed </t>
  </si>
  <si>
    <t xml:space="preserve">Limes Cemetery </t>
  </si>
  <si>
    <t xml:space="preserve">Play Equipment Grant </t>
  </si>
  <si>
    <t>S106 Working Group overseeing Grants</t>
  </si>
  <si>
    <t>Monthly Business Rates &amp; Memorial Bench  (excluded bench from forecast)</t>
  </si>
  <si>
    <t>Holy Cross Church Yard</t>
  </si>
  <si>
    <t>Crumbling wall costs</t>
  </si>
  <si>
    <t>Crumbling wall to repair, quotes being sought</t>
  </si>
  <si>
    <t xml:space="preserve">Southgate Park </t>
  </si>
  <si>
    <t xml:space="preserve">Tree Maintenance </t>
  </si>
  <si>
    <t xml:space="preserve">Grounds Maintenance </t>
  </si>
  <si>
    <t xml:space="preserve">Sundries </t>
  </si>
  <si>
    <t>Play Equipment</t>
  </si>
  <si>
    <t>Half offset by Grant Income</t>
  </si>
  <si>
    <t>Do not spend in excess of £20,000 as offset by possible grant income</t>
  </si>
  <si>
    <t>Play Equip Maintenance</t>
  </si>
  <si>
    <t xml:space="preserve">Bench Maintenance </t>
  </si>
  <si>
    <t>Bio-diversity</t>
  </si>
  <si>
    <t>Hanging Baskets, Winter &amp; Summer Flowers</t>
  </si>
  <si>
    <t xml:space="preserve">Grass Cutting </t>
  </si>
  <si>
    <t>Edenvale three year contract ending 2024</t>
  </si>
  <si>
    <t>Allotment</t>
  </si>
  <si>
    <t xml:space="preserve">Water Rates, Repairs to Gate &amp; Posts </t>
  </si>
  <si>
    <t>Playground Inspections</t>
  </si>
  <si>
    <t>Invoices quarterly</t>
  </si>
  <si>
    <t>Bin Collection</t>
  </si>
  <si>
    <t>2023 Inc coronation £906</t>
  </si>
  <si>
    <t xml:space="preserve">War Memorial Maintenance </t>
  </si>
  <si>
    <t>Paid 3 years in advance, contract ends 2024/25</t>
  </si>
  <si>
    <t>Van  Lease</t>
  </si>
  <si>
    <t xml:space="preserve">Moved from Admin </t>
  </si>
  <si>
    <t>On target</t>
  </si>
  <si>
    <t>Van Fuel</t>
  </si>
  <si>
    <t>Main Hall</t>
  </si>
  <si>
    <t>Lesser Hall</t>
  </si>
  <si>
    <t>Council Chamber</t>
  </si>
  <si>
    <t>Robing Room</t>
  </si>
  <si>
    <t>Community Cinema</t>
  </si>
  <si>
    <t>Grants - Town Hall Frontage Cleaning Project</t>
  </si>
  <si>
    <t>Grants - Town Hall Urgent Repair Works</t>
  </si>
  <si>
    <t xml:space="preserve">Cadw Grant - Town Hall Roof </t>
  </si>
  <si>
    <t>Business Rates</t>
  </si>
  <si>
    <t>Total amount for the year</t>
  </si>
  <si>
    <t>Maintenance &amp; Repairs</t>
  </si>
  <si>
    <t xml:space="preserve">Maintenance Equipment </t>
  </si>
  <si>
    <t xml:space="preserve">Town Hall Urgent Repair Works </t>
  </si>
  <si>
    <t>Must be offset by grant income</t>
  </si>
  <si>
    <t>Town Hall Survey Consultancy</t>
  </si>
  <si>
    <t>Hiraeth Invoice</t>
  </si>
  <si>
    <t>Town Hall Frontage Cleaning Project</t>
  </si>
  <si>
    <t>Office Equipment</t>
  </si>
  <si>
    <t>Utilities</t>
  </si>
  <si>
    <t>Clock Maintenance/Service/Repair</t>
  </si>
  <si>
    <t>Service due September</t>
  </si>
  <si>
    <t>Window Cleaning</t>
  </si>
  <si>
    <t>Monthly</t>
  </si>
  <si>
    <t>Lift Maintenance/Service/Repair</t>
  </si>
  <si>
    <t>Annual Service due February 2025</t>
  </si>
  <si>
    <t>Town Hall Roof</t>
  </si>
  <si>
    <t>£17,500 offset by grant income</t>
  </si>
  <si>
    <t>Hygiene &amp; Cleaning</t>
  </si>
  <si>
    <t>Bin Bags/Cleaning Materials</t>
  </si>
  <si>
    <t xml:space="preserve">Boiler Replacement/Maintenance/Service </t>
  </si>
  <si>
    <t xml:space="preserve">Marriage Licence </t>
  </si>
  <si>
    <t>Renewal due November 2024</t>
  </si>
  <si>
    <t xml:space="preserve">Locks </t>
  </si>
  <si>
    <t>Music/Video Licence</t>
  </si>
  <si>
    <t>Projector</t>
  </si>
  <si>
    <t>Estimated cost for new projector £6000</t>
  </si>
  <si>
    <t xml:space="preserve"> Budget 2024/25</t>
  </si>
  <si>
    <t xml:space="preserve">June </t>
  </si>
  <si>
    <t>Expenditure</t>
  </si>
  <si>
    <t xml:space="preserve">Pat Testing </t>
  </si>
  <si>
    <t xml:space="preserve">Civic </t>
  </si>
  <si>
    <t>Income</t>
  </si>
  <si>
    <t xml:space="preserve"> Budget 24/25</t>
  </si>
  <si>
    <t>May Fayre</t>
  </si>
  <si>
    <t xml:space="preserve">Stall Holders fee from May Fayre </t>
  </si>
  <si>
    <t xml:space="preserve">Mayoral Allowance </t>
  </si>
  <si>
    <t>Due June</t>
  </si>
  <si>
    <t xml:space="preserve">Senior Members Allowance </t>
  </si>
  <si>
    <t>Members Allowance</t>
  </si>
  <si>
    <t>Mayors Chain</t>
  </si>
  <si>
    <t>Incase of repairs</t>
  </si>
  <si>
    <t>Civic Sunday</t>
  </si>
  <si>
    <t>July</t>
  </si>
  <si>
    <t>Remembrance Sunday</t>
  </si>
  <si>
    <t>November</t>
  </si>
  <si>
    <t>May Day Event</t>
  </si>
  <si>
    <t>Mayor Making</t>
  </si>
  <si>
    <t>Special Events</t>
  </si>
  <si>
    <t>Balance</t>
  </si>
  <si>
    <t xml:space="preserve">Grant Aid </t>
  </si>
  <si>
    <t>Grant Aid</t>
  </si>
  <si>
    <t>Aim to increase marketing and spend budget</t>
  </si>
  <si>
    <t>Place Planning</t>
  </si>
  <si>
    <t>Place Plannning</t>
  </si>
  <si>
    <t>Budget based on Grants, covered by Vale Council</t>
  </si>
  <si>
    <t xml:space="preserve">Christmas </t>
  </si>
  <si>
    <t>Shared Prosperity Fund</t>
  </si>
  <si>
    <t>Possible monies for lights &amp; infrastructure</t>
  </si>
  <si>
    <t>Grant unavailable</t>
  </si>
  <si>
    <t>Santas Grotto</t>
  </si>
  <si>
    <t>Forecast based on 2023</t>
  </si>
  <si>
    <t>Parade/Road Closure/Grotto</t>
  </si>
  <si>
    <t>2023 covered by Shared Prosperity Fund</t>
  </si>
  <si>
    <t>Hire/Purchase Lights</t>
  </si>
  <si>
    <t>Hire paid last year and carried over</t>
  </si>
  <si>
    <t>Lights Installation</t>
  </si>
  <si>
    <t>To cover infastructure upgrade &amp;  install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</si>
</sst>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£&quot;#,##0;[Red]\-&quot;£&quot;#,##0"/>
    <numFmt numFmtId="165" formatCode="&quot;£&quot;#,##0.00;[Red]\-&quot;£&quot;#,##0.00"/>
    <numFmt numFmtId="166" formatCode="&quot;£&quot;#,##0.00"/>
    <numFmt numFmtId="167" formatCode="&quot;£&quot;#,##0"/>
    <numFmt numFmtId="168" formatCode="&quot;$&quot;#,##0.00"/>
  </numFmts>
  <fonts count="2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rgb="FF323233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323233"/>
      <name val="Arial"/>
      <family val="2"/>
    </font>
    <font>
      <sz val="11"/>
      <color rgb="FF242424"/>
      <name val="Aptos Narrow"/>
      <charset val="1"/>
    </font>
    <font>
      <b/>
      <sz val="12"/>
      <color rgb="FF000000"/>
      <name val="Arial"/>
    </font>
    <font>
      <b/>
      <sz val="12"/>
      <color theme="1"/>
      <name val="Arial"/>
    </font>
    <font>
      <sz val="12"/>
      <color theme="1"/>
      <name val="Arial"/>
    </font>
    <font>
      <sz val="12"/>
      <color rgb="FF000000"/>
      <name val="Arial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167" fontId="0" fillId="0" borderId="0" xfId="0" applyNumberFormat="1"/>
    <xf numFmtId="0" fontId="2" fillId="0" borderId="0" xfId="0" applyFont="1"/>
    <xf numFmtId="0" fontId="0" fillId="6" borderId="0" xfId="0" applyFill="1"/>
    <xf numFmtId="167" fontId="0" fillId="6" borderId="0" xfId="0" applyNumberFormat="1" applyFill="1"/>
    <xf numFmtId="0" fontId="0" fillId="6" borderId="4" xfId="0" applyFill="1" applyBorder="1"/>
    <xf numFmtId="164" fontId="2" fillId="0" borderId="0" xfId="0" applyNumberFormat="1" applyFont="1"/>
    <xf numFmtId="167" fontId="4" fillId="2" borderId="0" xfId="0" applyNumberFormat="1" applyFont="1" applyFill="1"/>
    <xf numFmtId="0" fontId="3" fillId="0" borderId="0" xfId="0" applyFont="1"/>
    <xf numFmtId="0" fontId="0" fillId="2" borderId="1" xfId="0" applyFill="1" applyBorder="1"/>
    <xf numFmtId="0" fontId="1" fillId="12" borderId="1" xfId="0" applyFont="1" applyFill="1" applyBorder="1"/>
    <xf numFmtId="167" fontId="0" fillId="2" borderId="0" xfId="0" applyNumberFormat="1" applyFill="1"/>
    <xf numFmtId="164" fontId="2" fillId="0" borderId="0" xfId="0" applyNumberFormat="1" applyFont="1" applyAlignment="1">
      <alignment horizontal="left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left"/>
    </xf>
    <xf numFmtId="4" fontId="2" fillId="0" borderId="0" xfId="0" applyNumberFormat="1" applyFont="1"/>
    <xf numFmtId="0" fontId="2" fillId="0" borderId="1" xfId="0" applyFont="1" applyBorder="1"/>
    <xf numFmtId="0" fontId="2" fillId="4" borderId="1" xfId="0" applyFont="1" applyFill="1" applyBorder="1"/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8" fontId="2" fillId="0" borderId="0" xfId="0" quotePrefix="1" applyNumberFormat="1" applyFont="1"/>
    <xf numFmtId="166" fontId="2" fillId="0" borderId="0" xfId="0" applyNumberFormat="1" applyFont="1" applyAlignment="1">
      <alignment horizontal="center" vertical="center"/>
    </xf>
    <xf numFmtId="164" fontId="7" fillId="0" borderId="0" xfId="0" applyNumberFormat="1" applyFont="1"/>
    <xf numFmtId="0" fontId="7" fillId="0" borderId="1" xfId="0" applyFont="1" applyBorder="1"/>
    <xf numFmtId="164" fontId="7" fillId="0" borderId="1" xfId="0" applyNumberFormat="1" applyFont="1" applyBorder="1"/>
    <xf numFmtId="164" fontId="7" fillId="6" borderId="0" xfId="0" applyNumberFormat="1" applyFont="1" applyFill="1"/>
    <xf numFmtId="0" fontId="8" fillId="10" borderId="1" xfId="0" applyFont="1" applyFill="1" applyBorder="1"/>
    <xf numFmtId="164" fontId="8" fillId="10" borderId="1" xfId="0" applyNumberFormat="1" applyFont="1" applyFill="1" applyBorder="1"/>
    <xf numFmtId="0" fontId="8" fillId="10" borderId="7" xfId="0" applyFont="1" applyFill="1" applyBorder="1"/>
    <xf numFmtId="164" fontId="7" fillId="3" borderId="0" xfId="0" applyNumberFormat="1" applyFont="1" applyFill="1" applyAlignment="1">
      <alignment vertical="justify"/>
    </xf>
    <xf numFmtId="164" fontId="7" fillId="9" borderId="1" xfId="0" applyNumberFormat="1" applyFont="1" applyFill="1" applyBorder="1"/>
    <xf numFmtId="164" fontId="7" fillId="5" borderId="1" xfId="0" applyNumberFormat="1" applyFont="1" applyFill="1" applyBorder="1"/>
    <xf numFmtId="0" fontId="6" fillId="6" borderId="1" xfId="0" applyFont="1" applyFill="1" applyBorder="1"/>
    <xf numFmtId="167" fontId="2" fillId="2" borderId="1" xfId="0" applyNumberFormat="1" applyFont="1" applyFill="1" applyBorder="1"/>
    <xf numFmtId="0" fontId="6" fillId="4" borderId="1" xfId="0" applyFont="1" applyFill="1" applyBorder="1"/>
    <xf numFmtId="164" fontId="6" fillId="4" borderId="1" xfId="0" applyNumberFormat="1" applyFont="1" applyFill="1" applyBorder="1"/>
    <xf numFmtId="0" fontId="6" fillId="9" borderId="1" xfId="0" applyFont="1" applyFill="1" applyBorder="1" applyAlignment="1">
      <alignment vertical="center"/>
    </xf>
    <xf numFmtId="167" fontId="2" fillId="2" borderId="1" xfId="0" applyNumberFormat="1" applyFont="1" applyFill="1" applyBorder="1" applyAlignment="1">
      <alignment vertical="justify"/>
    </xf>
    <xf numFmtId="166" fontId="2" fillId="0" borderId="1" xfId="0" applyNumberFormat="1" applyFont="1" applyBorder="1"/>
    <xf numFmtId="167" fontId="2" fillId="2" borderId="0" xfId="0" applyNumberFormat="1" applyFont="1" applyFill="1"/>
    <xf numFmtId="0" fontId="2" fillId="2" borderId="0" xfId="0" applyFont="1" applyFill="1"/>
    <xf numFmtId="164" fontId="7" fillId="11" borderId="1" xfId="0" applyNumberFormat="1" applyFont="1" applyFill="1" applyBorder="1"/>
    <xf numFmtId="0" fontId="7" fillId="11" borderId="1" xfId="0" applyFont="1" applyFill="1" applyBorder="1"/>
    <xf numFmtId="167" fontId="7" fillId="11" borderId="0" xfId="0" applyNumberFormat="1" applyFont="1" applyFill="1"/>
    <xf numFmtId="0" fontId="6" fillId="9" borderId="1" xfId="0" applyFont="1" applyFill="1" applyBorder="1"/>
    <xf numFmtId="164" fontId="2" fillId="6" borderId="1" xfId="0" applyNumberFormat="1" applyFont="1" applyFill="1" applyBorder="1"/>
    <xf numFmtId="164" fontId="2" fillId="0" borderId="1" xfId="0" applyNumberFormat="1" applyFont="1" applyBorder="1" applyAlignment="1">
      <alignment vertical="center"/>
    </xf>
    <xf numFmtId="167" fontId="2" fillId="0" borderId="1" xfId="0" applyNumberFormat="1" applyFont="1" applyBorder="1"/>
    <xf numFmtId="0" fontId="2" fillId="2" borderId="1" xfId="0" applyFont="1" applyFill="1" applyBorder="1"/>
    <xf numFmtId="0" fontId="2" fillId="9" borderId="1" xfId="0" applyFont="1" applyFill="1" applyBorder="1"/>
    <xf numFmtId="167" fontId="2" fillId="0" borderId="1" xfId="0" applyNumberFormat="1" applyFont="1" applyBorder="1" applyAlignment="1">
      <alignment vertical="justify"/>
    </xf>
    <xf numFmtId="167" fontId="2" fillId="0" borderId="0" xfId="0" applyNumberFormat="1" applyFont="1"/>
    <xf numFmtId="167" fontId="2" fillId="9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/>
    <xf numFmtId="167" fontId="9" fillId="2" borderId="0" xfId="0" applyNumberFormat="1" applyFont="1" applyFill="1"/>
    <xf numFmtId="167" fontId="2" fillId="2" borderId="1" xfId="0" applyNumberFormat="1" applyFont="1" applyFill="1" applyBorder="1" applyAlignment="1">
      <alignment vertical="center"/>
    </xf>
    <xf numFmtId="164" fontId="2" fillId="8" borderId="1" xfId="0" applyNumberFormat="1" applyFont="1" applyFill="1" applyBorder="1" applyAlignment="1">
      <alignment vertical="justify"/>
    </xf>
    <xf numFmtId="164" fontId="2" fillId="8" borderId="1" xfId="0" applyNumberFormat="1" applyFont="1" applyFill="1" applyBorder="1" applyAlignment="1">
      <alignment vertical="center"/>
    </xf>
    <xf numFmtId="0" fontId="0" fillId="2" borderId="0" xfId="0" applyFill="1"/>
    <xf numFmtId="164" fontId="7" fillId="11" borderId="6" xfId="0" applyNumberFormat="1" applyFont="1" applyFill="1" applyBorder="1"/>
    <xf numFmtId="167" fontId="10" fillId="7" borderId="1" xfId="0" applyNumberFormat="1" applyFont="1" applyFill="1" applyBorder="1"/>
    <xf numFmtId="167" fontId="10" fillId="8" borderId="1" xfId="0" applyNumberFormat="1" applyFont="1" applyFill="1" applyBorder="1"/>
    <xf numFmtId="0" fontId="11" fillId="12" borderId="1" xfId="0" applyFont="1" applyFill="1" applyBorder="1"/>
    <xf numFmtId="0" fontId="10" fillId="0" borderId="3" xfId="0" applyFont="1" applyBorder="1"/>
    <xf numFmtId="0" fontId="10" fillId="7" borderId="3" xfId="0" applyFont="1" applyFill="1" applyBorder="1"/>
    <xf numFmtId="0" fontId="2" fillId="0" borderId="3" xfId="0" applyFont="1" applyBorder="1"/>
    <xf numFmtId="0" fontId="6" fillId="8" borderId="1" xfId="0" applyFont="1" applyFill="1" applyBorder="1"/>
    <xf numFmtId="0" fontId="6" fillId="8" borderId="3" xfId="0" applyFont="1" applyFill="1" applyBorder="1" applyAlignment="1">
      <alignment vertical="center"/>
    </xf>
    <xf numFmtId="167" fontId="6" fillId="8" borderId="1" xfId="0" applyNumberFormat="1" applyFont="1" applyFill="1" applyBorder="1" applyAlignment="1">
      <alignment vertical="center"/>
    </xf>
    <xf numFmtId="167" fontId="2" fillId="8" borderId="1" xfId="0" applyNumberFormat="1" applyFont="1" applyFill="1" applyBorder="1"/>
    <xf numFmtId="167" fontId="2" fillId="0" borderId="1" xfId="0" applyNumberFormat="1" applyFont="1" applyBorder="1" applyAlignment="1">
      <alignment vertical="center"/>
    </xf>
    <xf numFmtId="164" fontId="2" fillId="8" borderId="1" xfId="0" applyNumberFormat="1" applyFont="1" applyFill="1" applyBorder="1"/>
    <xf numFmtId="164" fontId="2" fillId="0" borderId="1" xfId="0" applyNumberFormat="1" applyFont="1" applyBorder="1" applyAlignment="1">
      <alignment wrapText="1"/>
    </xf>
    <xf numFmtId="164" fontId="7" fillId="2" borderId="1" xfId="0" applyNumberFormat="1" applyFont="1" applyFill="1" applyBorder="1"/>
    <xf numFmtId="164" fontId="2" fillId="2" borderId="10" xfId="0" applyNumberFormat="1" applyFont="1" applyFill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164" fontId="2" fillId="0" borderId="2" xfId="0" applyNumberFormat="1" applyFont="1" applyBorder="1"/>
    <xf numFmtId="16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/>
    <xf numFmtId="4" fontId="2" fillId="2" borderId="0" xfId="0" applyNumberFormat="1" applyFont="1" applyFill="1"/>
    <xf numFmtId="164" fontId="7" fillId="3" borderId="1" xfId="0" applyNumberFormat="1" applyFont="1" applyFill="1" applyBorder="1"/>
    <xf numFmtId="164" fontId="7" fillId="3" borderId="1" xfId="0" applyNumberFormat="1" applyFont="1" applyFill="1" applyBorder="1" applyAlignment="1">
      <alignment vertical="justify"/>
    </xf>
    <xf numFmtId="164" fontId="7" fillId="6" borderId="1" xfId="0" applyNumberFormat="1" applyFont="1" applyFill="1" applyBorder="1"/>
    <xf numFmtId="164" fontId="7" fillId="0" borderId="5" xfId="0" applyNumberFormat="1" applyFont="1" applyBorder="1"/>
    <xf numFmtId="164" fontId="7" fillId="0" borderId="3" xfId="0" applyNumberFormat="1" applyFont="1" applyBorder="1"/>
    <xf numFmtId="167" fontId="2" fillId="0" borderId="1" xfId="0" applyNumberFormat="1" applyFont="1" applyBorder="1" applyAlignment="1">
      <alignment horizontal="left"/>
    </xf>
    <xf numFmtId="164" fontId="6" fillId="4" borderId="1" xfId="0" applyNumberFormat="1" applyFont="1" applyFill="1" applyBorder="1" applyAlignment="1">
      <alignment horizontal="left"/>
    </xf>
    <xf numFmtId="167" fontId="2" fillId="8" borderId="1" xfId="0" applyNumberFormat="1" applyFont="1" applyFill="1" applyBorder="1" applyAlignment="1">
      <alignment horizontal="left"/>
    </xf>
    <xf numFmtId="167" fontId="2" fillId="2" borderId="1" xfId="0" applyNumberFormat="1" applyFont="1" applyFill="1" applyBorder="1" applyAlignment="1">
      <alignment horizontal="left"/>
    </xf>
    <xf numFmtId="164" fontId="6" fillId="8" borderId="1" xfId="0" applyNumberFormat="1" applyFont="1" applyFill="1" applyBorder="1"/>
    <xf numFmtId="164" fontId="2" fillId="8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vertical="center"/>
    </xf>
    <xf numFmtId="167" fontId="3" fillId="0" borderId="0" xfId="0" applyNumberFormat="1" applyFont="1"/>
    <xf numFmtId="167" fontId="12" fillId="2" borderId="0" xfId="0" applyNumberFormat="1" applyFont="1" applyFill="1"/>
    <xf numFmtId="0" fontId="8" fillId="12" borderId="1" xfId="0" applyFont="1" applyFill="1" applyBorder="1"/>
    <xf numFmtId="0" fontId="6" fillId="2" borderId="0" xfId="0" applyFont="1" applyFill="1"/>
    <xf numFmtId="0" fontId="2" fillId="7" borderId="0" xfId="0" applyFont="1" applyFill="1"/>
    <xf numFmtId="164" fontId="2" fillId="9" borderId="5" xfId="0" applyNumberFormat="1" applyFont="1" applyFill="1" applyBorder="1" applyAlignment="1">
      <alignment horizontal="left"/>
    </xf>
    <xf numFmtId="164" fontId="2" fillId="9" borderId="5" xfId="0" applyNumberFormat="1" applyFont="1" applyFill="1" applyBorder="1"/>
    <xf numFmtId="165" fontId="7" fillId="0" borderId="6" xfId="0" applyNumberFormat="1" applyFont="1" applyBorder="1" applyAlignment="1">
      <alignment horizontal="right"/>
    </xf>
    <xf numFmtId="164" fontId="7" fillId="14" borderId="1" xfId="0" applyNumberFormat="1" applyFont="1" applyFill="1" applyBorder="1" applyAlignment="1">
      <alignment vertical="center"/>
    </xf>
    <xf numFmtId="164" fontId="7" fillId="14" borderId="3" xfId="0" applyNumberFormat="1" applyFont="1" applyFill="1" applyBorder="1" applyAlignment="1">
      <alignment vertical="center"/>
    </xf>
    <xf numFmtId="164" fontId="7" fillId="14" borderId="1" xfId="0" applyNumberFormat="1" applyFont="1" applyFill="1" applyBorder="1"/>
    <xf numFmtId="0" fontId="6" fillId="6" borderId="0" xfId="0" applyFont="1" applyFill="1"/>
    <xf numFmtId="0" fontId="2" fillId="6" borderId="0" xfId="0" applyFont="1" applyFill="1"/>
    <xf numFmtId="164" fontId="2" fillId="6" borderId="0" xfId="0" applyNumberFormat="1" applyFont="1" applyFill="1"/>
    <xf numFmtId="0" fontId="8" fillId="10" borderId="2" xfId="0" applyFont="1" applyFill="1" applyBorder="1"/>
    <xf numFmtId="0" fontId="2" fillId="6" borderId="1" xfId="0" applyFont="1" applyFill="1" applyBorder="1"/>
    <xf numFmtId="0" fontId="8" fillId="12" borderId="1" xfId="0" applyFont="1" applyFill="1" applyBorder="1" applyAlignment="1">
      <alignment horizontal="left"/>
    </xf>
    <xf numFmtId="0" fontId="10" fillId="6" borderId="0" xfId="0" applyFont="1" applyFill="1"/>
    <xf numFmtId="164" fontId="10" fillId="6" borderId="0" xfId="0" applyNumberFormat="1" applyFont="1" applyFill="1"/>
    <xf numFmtId="0" fontId="6" fillId="8" borderId="1" xfId="0" applyFont="1" applyFill="1" applyBorder="1" applyAlignment="1">
      <alignment vertical="center"/>
    </xf>
    <xf numFmtId="167" fontId="6" fillId="9" borderId="0" xfId="0" applyNumberFormat="1" applyFont="1" applyFill="1" applyAlignment="1">
      <alignment vertical="center"/>
    </xf>
    <xf numFmtId="164" fontId="6" fillId="6" borderId="0" xfId="0" applyNumberFormat="1" applyFont="1" applyFill="1"/>
    <xf numFmtId="164" fontId="7" fillId="16" borderId="6" xfId="0" applyNumberFormat="1" applyFont="1" applyFill="1" applyBorder="1"/>
    <xf numFmtId="164" fontId="7" fillId="16" borderId="8" xfId="0" applyNumberFormat="1" applyFont="1" applyFill="1" applyBorder="1"/>
    <xf numFmtId="164" fontId="2" fillId="6" borderId="0" xfId="0" applyNumberFormat="1" applyFont="1" applyFill="1" applyAlignment="1">
      <alignment horizontal="left"/>
    </xf>
    <xf numFmtId="164" fontId="2" fillId="9" borderId="1" xfId="0" applyNumberFormat="1" applyFont="1" applyFill="1" applyBorder="1"/>
    <xf numFmtId="164" fontId="2" fillId="9" borderId="10" xfId="0" applyNumberFormat="1" applyFont="1" applyFill="1" applyBorder="1"/>
    <xf numFmtId="0" fontId="6" fillId="4" borderId="3" xfId="0" applyFont="1" applyFill="1" applyBorder="1"/>
    <xf numFmtId="164" fontId="6" fillId="4" borderId="12" xfId="0" applyNumberFormat="1" applyFont="1" applyFill="1" applyBorder="1" applyAlignment="1">
      <alignment horizontal="left"/>
    </xf>
    <xf numFmtId="164" fontId="6" fillId="9" borderId="1" xfId="0" applyNumberFormat="1" applyFont="1" applyFill="1" applyBorder="1" applyAlignment="1">
      <alignment horizontal="left" wrapText="1"/>
    </xf>
    <xf numFmtId="0" fontId="6" fillId="9" borderId="1" xfId="0" applyFont="1" applyFill="1" applyBorder="1" applyAlignment="1">
      <alignment wrapText="1"/>
    </xf>
    <xf numFmtId="164" fontId="6" fillId="9" borderId="1" xfId="0" applyNumberFormat="1" applyFont="1" applyFill="1" applyBorder="1" applyAlignment="1">
      <alignment wrapText="1"/>
    </xf>
    <xf numFmtId="164" fontId="6" fillId="9" borderId="1" xfId="0" applyNumberFormat="1" applyFont="1" applyFill="1" applyBorder="1"/>
    <xf numFmtId="164" fontId="8" fillId="15" borderId="1" xfId="0" applyNumberFormat="1" applyFont="1" applyFill="1" applyBorder="1"/>
    <xf numFmtId="164" fontId="8" fillId="14" borderId="1" xfId="0" applyNumberFormat="1" applyFont="1" applyFill="1" applyBorder="1"/>
    <xf numFmtId="164" fontId="8" fillId="14" borderId="7" xfId="0" applyNumberFormat="1" applyFont="1" applyFill="1" applyBorder="1"/>
    <xf numFmtId="164" fontId="8" fillId="0" borderId="1" xfId="0" applyNumberFormat="1" applyFont="1" applyBorder="1"/>
    <xf numFmtId="164" fontId="8" fillId="11" borderId="6" xfId="0" applyNumberFormat="1" applyFont="1" applyFill="1" applyBorder="1"/>
    <xf numFmtId="164" fontId="8" fillId="0" borderId="8" xfId="0" applyNumberFormat="1" applyFont="1" applyBorder="1"/>
    <xf numFmtId="166" fontId="13" fillId="2" borderId="0" xfId="0" applyNumberFormat="1" applyFont="1" applyFill="1" applyAlignment="1">
      <alignment horizontal="left"/>
    </xf>
    <xf numFmtId="164" fontId="7" fillId="2" borderId="0" xfId="0" applyNumberFormat="1" applyFont="1" applyFill="1"/>
    <xf numFmtId="164" fontId="7" fillId="2" borderId="0" xfId="0" applyNumberFormat="1" applyFont="1" applyFill="1" applyAlignment="1">
      <alignment vertical="justify"/>
    </xf>
    <xf numFmtId="164" fontId="6" fillId="2" borderId="0" xfId="0" applyNumberFormat="1" applyFont="1" applyFill="1"/>
    <xf numFmtId="164" fontId="7" fillId="2" borderId="6" xfId="0" applyNumberFormat="1" applyFont="1" applyFill="1" applyBorder="1"/>
    <xf numFmtId="164" fontId="7" fillId="15" borderId="1" xfId="0" applyNumberFormat="1" applyFont="1" applyFill="1" applyBorder="1"/>
    <xf numFmtId="164" fontId="7" fillId="17" borderId="1" xfId="0" applyNumberFormat="1" applyFont="1" applyFill="1" applyBorder="1"/>
    <xf numFmtId="164" fontId="7" fillId="13" borderId="1" xfId="0" applyNumberFormat="1" applyFont="1" applyFill="1" applyBorder="1"/>
    <xf numFmtId="164" fontId="2" fillId="13" borderId="1" xfId="0" applyNumberFormat="1" applyFont="1" applyFill="1" applyBorder="1"/>
    <xf numFmtId="167" fontId="2" fillId="13" borderId="1" xfId="0" applyNumberFormat="1" applyFont="1" applyFill="1" applyBorder="1" applyAlignment="1">
      <alignment vertical="justify"/>
    </xf>
    <xf numFmtId="167" fontId="2" fillId="13" borderId="1" xfId="0" applyNumberFormat="1" applyFont="1" applyFill="1" applyBorder="1"/>
    <xf numFmtId="0" fontId="6" fillId="2" borderId="9" xfId="0" applyFont="1" applyFill="1" applyBorder="1"/>
    <xf numFmtId="164" fontId="6" fillId="2" borderId="0" xfId="0" applyNumberFormat="1" applyFont="1" applyFill="1" applyAlignment="1">
      <alignment horizontal="left"/>
    </xf>
    <xf numFmtId="0" fontId="16" fillId="0" borderId="0" xfId="0" applyFont="1"/>
    <xf numFmtId="164" fontId="17" fillId="9" borderId="1" xfId="0" applyNumberFormat="1" applyFont="1" applyFill="1" applyBorder="1" applyAlignment="1">
      <alignment wrapText="1"/>
    </xf>
    <xf numFmtId="164" fontId="8" fillId="9" borderId="1" xfId="0" applyNumberFormat="1" applyFont="1" applyFill="1" applyBorder="1" applyAlignment="1">
      <alignment wrapText="1"/>
    </xf>
    <xf numFmtId="164" fontId="2" fillId="15" borderId="1" xfId="0" applyNumberFormat="1" applyFont="1" applyFill="1" applyBorder="1"/>
    <xf numFmtId="164" fontId="7" fillId="14" borderId="6" xfId="0" applyNumberFormat="1" applyFont="1" applyFill="1" applyBorder="1"/>
    <xf numFmtId="0" fontId="2" fillId="18" borderId="1" xfId="0" applyFont="1" applyFill="1" applyBorder="1"/>
    <xf numFmtId="164" fontId="6" fillId="18" borderId="1" xfId="0" applyNumberFormat="1" applyFont="1" applyFill="1" applyBorder="1"/>
    <xf numFmtId="164" fontId="6" fillId="18" borderId="1" xfId="0" applyNumberFormat="1" applyFont="1" applyFill="1" applyBorder="1" applyAlignment="1">
      <alignment horizontal="left"/>
    </xf>
    <xf numFmtId="164" fontId="2" fillId="18" borderId="1" xfId="0" applyNumberFormat="1" applyFont="1" applyFill="1" applyBorder="1"/>
    <xf numFmtId="164" fontId="2" fillId="18" borderId="1" xfId="0" applyNumberFormat="1" applyFont="1" applyFill="1" applyBorder="1" applyAlignment="1">
      <alignment horizontal="left"/>
    </xf>
    <xf numFmtId="164" fontId="6" fillId="18" borderId="3" xfId="0" applyNumberFormat="1" applyFont="1" applyFill="1" applyBorder="1"/>
    <xf numFmtId="167" fontId="6" fillId="18" borderId="1" xfId="0" applyNumberFormat="1" applyFont="1" applyFill="1" applyBorder="1"/>
    <xf numFmtId="0" fontId="6" fillId="18" borderId="1" xfId="0" applyFont="1" applyFill="1" applyBorder="1"/>
    <xf numFmtId="167" fontId="2" fillId="18" borderId="1" xfId="0" applyNumberFormat="1" applyFont="1" applyFill="1" applyBorder="1"/>
    <xf numFmtId="164" fontId="7" fillId="18" borderId="1" xfId="0" applyNumberFormat="1" applyFont="1" applyFill="1" applyBorder="1"/>
    <xf numFmtId="164" fontId="14" fillId="18" borderId="1" xfId="0" applyNumberFormat="1" applyFont="1" applyFill="1" applyBorder="1"/>
    <xf numFmtId="0" fontId="14" fillId="18" borderId="1" xfId="0" applyFont="1" applyFill="1" applyBorder="1"/>
    <xf numFmtId="0" fontId="7" fillId="2" borderId="1" xfId="0" applyFont="1" applyFill="1" applyBorder="1"/>
    <xf numFmtId="167" fontId="2" fillId="15" borderId="13" xfId="0" applyNumberFormat="1" applyFont="1" applyFill="1" applyBorder="1"/>
    <xf numFmtId="167" fontId="9" fillId="15" borderId="13" xfId="0" applyNumberFormat="1" applyFont="1" applyFill="1" applyBorder="1"/>
    <xf numFmtId="0" fontId="6" fillId="15" borderId="3" xfId="0" applyFont="1" applyFill="1" applyBorder="1"/>
    <xf numFmtId="167" fontId="2" fillId="0" borderId="14" xfId="0" applyNumberFormat="1" applyFont="1" applyBorder="1"/>
    <xf numFmtId="167" fontId="2" fillId="2" borderId="2" xfId="0" applyNumberFormat="1" applyFont="1" applyFill="1" applyBorder="1"/>
    <xf numFmtId="0" fontId="2" fillId="0" borderId="2" xfId="0" applyFont="1" applyBorder="1"/>
    <xf numFmtId="164" fontId="7" fillId="0" borderId="2" xfId="0" applyNumberFormat="1" applyFont="1" applyBorder="1"/>
    <xf numFmtId="164" fontId="7" fillId="17" borderId="2" xfId="0" applyNumberFormat="1" applyFont="1" applyFill="1" applyBorder="1"/>
    <xf numFmtId="167" fontId="6" fillId="9" borderId="5" xfId="0" applyNumberFormat="1" applyFont="1" applyFill="1" applyBorder="1" applyAlignment="1">
      <alignment vertical="center"/>
    </xf>
    <xf numFmtId="164" fontId="8" fillId="10" borderId="5" xfId="0" applyNumberFormat="1" applyFont="1" applyFill="1" applyBorder="1"/>
    <xf numFmtId="164" fontId="7" fillId="10" borderId="5" xfId="0" applyNumberFormat="1" applyFont="1" applyFill="1" applyBorder="1"/>
    <xf numFmtId="164" fontId="7" fillId="17" borderId="6" xfId="0" applyNumberFormat="1" applyFont="1" applyFill="1" applyBorder="1"/>
    <xf numFmtId="164" fontId="2" fillId="0" borderId="6" xfId="0" applyNumberFormat="1" applyFont="1" applyBorder="1" applyAlignment="1">
      <alignment wrapText="1"/>
    </xf>
    <xf numFmtId="0" fontId="18" fillId="9" borderId="1" xfId="0" applyFont="1" applyFill="1" applyBorder="1"/>
    <xf numFmtId="0" fontId="17" fillId="10" borderId="1" xfId="0" applyFont="1" applyFill="1" applyBorder="1"/>
    <xf numFmtId="164" fontId="17" fillId="10" borderId="1" xfId="0" applyNumberFormat="1" applyFont="1" applyFill="1" applyBorder="1"/>
    <xf numFmtId="166" fontId="19" fillId="0" borderId="1" xfId="0" applyNumberFormat="1" applyFont="1" applyBorder="1"/>
    <xf numFmtId="164" fontId="19" fillId="0" borderId="1" xfId="0" applyNumberFormat="1" applyFont="1" applyBorder="1"/>
    <xf numFmtId="164" fontId="20" fillId="0" borderId="1" xfId="0" applyNumberFormat="1" applyFont="1" applyBorder="1"/>
    <xf numFmtId="164" fontId="18" fillId="9" borderId="1" xfId="0" applyNumberFormat="1" applyFont="1" applyFill="1" applyBorder="1" applyAlignment="1">
      <alignment horizontal="right"/>
    </xf>
    <xf numFmtId="164" fontId="18" fillId="2" borderId="1" xfId="0" applyNumberFormat="1" applyFont="1" applyFill="1" applyBorder="1"/>
    <xf numFmtId="0" fontId="19" fillId="7" borderId="1" xfId="0" applyFont="1" applyFill="1" applyBorder="1"/>
    <xf numFmtId="164" fontId="19" fillId="7" borderId="1" xfId="0" applyNumberFormat="1" applyFont="1" applyFill="1" applyBorder="1"/>
    <xf numFmtId="0" fontId="18" fillId="9" borderId="1" xfId="0" applyFont="1" applyFill="1" applyBorder="1" applyAlignment="1">
      <alignment vertical="center"/>
    </xf>
    <xf numFmtId="164" fontId="18" fillId="9" borderId="1" xfId="0" applyNumberFormat="1" applyFont="1" applyFill="1" applyBorder="1" applyAlignment="1">
      <alignment vertical="center"/>
    </xf>
    <xf numFmtId="0" fontId="19" fillId="0" borderId="1" xfId="0" applyFont="1" applyBorder="1"/>
    <xf numFmtId="164" fontId="19" fillId="0" borderId="1" xfId="0" applyNumberFormat="1" applyFont="1" applyBorder="1" applyAlignment="1">
      <alignment vertical="center"/>
    </xf>
    <xf numFmtId="164" fontId="20" fillId="0" borderId="1" xfId="0" applyNumberFormat="1" applyFont="1" applyBorder="1" applyAlignment="1">
      <alignment vertical="center"/>
    </xf>
    <xf numFmtId="164" fontId="18" fillId="0" borderId="1" xfId="0" applyNumberFormat="1" applyFont="1" applyBorder="1" applyAlignment="1">
      <alignment vertical="center"/>
    </xf>
    <xf numFmtId="164" fontId="19" fillId="2" borderId="1" xfId="0" applyNumberFormat="1" applyFont="1" applyFill="1" applyBorder="1" applyAlignment="1">
      <alignment vertical="center"/>
    </xf>
    <xf numFmtId="164" fontId="19" fillId="4" borderId="1" xfId="0" applyNumberFormat="1" applyFont="1" applyFill="1" applyBorder="1"/>
    <xf numFmtId="0" fontId="19" fillId="0" borderId="0" xfId="0" applyFont="1"/>
    <xf numFmtId="0" fontId="18" fillId="18" borderId="1" xfId="0" applyFont="1" applyFill="1" applyBorder="1"/>
    <xf numFmtId="164" fontId="18" fillId="18" borderId="1" xfId="0" applyNumberFormat="1" applyFont="1" applyFill="1" applyBorder="1" applyAlignment="1">
      <alignment horizontal="right"/>
    </xf>
    <xf numFmtId="164" fontId="19" fillId="0" borderId="0" xfId="0" applyNumberFormat="1" applyFont="1"/>
    <xf numFmtId="166" fontId="15" fillId="19" borderId="1" xfId="0" applyNumberFormat="1" applyFont="1" applyFill="1" applyBorder="1" applyAlignment="1">
      <alignment horizontal="left"/>
    </xf>
    <xf numFmtId="0" fontId="6" fillId="19" borderId="1" xfId="0" applyFont="1" applyFill="1" applyBorder="1"/>
    <xf numFmtId="0" fontId="6" fillId="19" borderId="13" xfId="0" applyFont="1" applyFill="1" applyBorder="1"/>
    <xf numFmtId="164" fontId="6" fillId="19" borderId="13" xfId="0" applyNumberFormat="1" applyFont="1" applyFill="1" applyBorder="1" applyAlignment="1">
      <alignment horizontal="left"/>
    </xf>
    <xf numFmtId="0" fontId="6" fillId="19" borderId="15" xfId="0" applyFont="1" applyFill="1" applyBorder="1"/>
    <xf numFmtId="164" fontId="14" fillId="19" borderId="16" xfId="0" applyNumberFormat="1" applyFont="1" applyFill="1" applyBorder="1" applyAlignment="1">
      <alignment horizontal="left"/>
    </xf>
    <xf numFmtId="0" fontId="6" fillId="13" borderId="9" xfId="0" applyFont="1" applyFill="1" applyBorder="1"/>
    <xf numFmtId="164" fontId="6" fillId="13" borderId="1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66CCFF"/>
      <color rgb="FFFFFFCC"/>
      <color rgb="FFFFCCFF"/>
      <color rgb="FF00FFFF"/>
      <color rgb="FF9933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733-2871-42AE-9178-0A3D322B2327}">
  <dimension ref="A1:J34"/>
  <sheetViews>
    <sheetView showGridLines="0" topLeftCell="A6" workbookViewId="0">
      <selection activeCell="A13" sqref="A13"/>
    </sheetView>
  </sheetViews>
  <sheetFormatPr defaultColWidth="9.140625" defaultRowHeight="15"/>
  <cols>
    <col min="1" max="1" width="40.28515625" style="2" customWidth="1"/>
    <col min="2" max="2" width="24.5703125" style="12" customWidth="1"/>
    <col min="3" max="3" width="10.85546875" style="12" bestFit="1" customWidth="1"/>
    <col min="4" max="4" width="12.85546875" style="2" customWidth="1"/>
    <col min="5" max="5" width="15.140625" style="6" customWidth="1"/>
    <col min="6" max="6" width="32.28515625" style="2" customWidth="1"/>
    <col min="7" max="7" width="76" style="6" customWidth="1"/>
    <col min="8" max="8" width="9.140625" style="2"/>
    <col min="9" max="9" width="26.85546875" style="2" bestFit="1" customWidth="1"/>
    <col min="10" max="10" width="12" style="2" bestFit="1" customWidth="1"/>
    <col min="11" max="16384" width="9.140625" style="2"/>
  </cols>
  <sheetData>
    <row r="1" spans="1:7" ht="15.75">
      <c r="A1" s="103" t="s">
        <v>0</v>
      </c>
      <c r="B1" s="116"/>
      <c r="C1" s="116"/>
      <c r="D1" s="104"/>
      <c r="E1" s="105"/>
      <c r="F1" s="104"/>
      <c r="G1" s="105"/>
    </row>
    <row r="2" spans="1:7" ht="15.75">
      <c r="A2" s="44" t="s">
        <v>1</v>
      </c>
      <c r="B2" s="121" t="s">
        <v>2</v>
      </c>
      <c r="C2" s="122" t="s">
        <v>3</v>
      </c>
      <c r="D2" s="122" t="s">
        <v>4</v>
      </c>
      <c r="E2" s="123" t="s">
        <v>5</v>
      </c>
      <c r="F2" s="44" t="s">
        <v>6</v>
      </c>
      <c r="G2" s="124" t="s">
        <v>7</v>
      </c>
    </row>
    <row r="3" spans="1:7">
      <c r="A3" s="16" t="s">
        <v>8</v>
      </c>
      <c r="B3" s="14">
        <f>'Administration  '!B16</f>
        <v>336796</v>
      </c>
      <c r="C3" s="13">
        <f>'Administration  '!D16</f>
        <v>195.72</v>
      </c>
      <c r="D3" s="13">
        <f>'Administration  '!E16</f>
        <v>112367.72</v>
      </c>
      <c r="E3" s="13">
        <f>'Administration  '!G16</f>
        <v>-224428.28</v>
      </c>
      <c r="F3" s="24">
        <f>'Administration  '!H16</f>
        <v>336908</v>
      </c>
      <c r="G3" s="72" t="s">
        <v>9</v>
      </c>
    </row>
    <row r="4" spans="1:7">
      <c r="A4" s="16" t="s">
        <v>10</v>
      </c>
      <c r="B4" s="14">
        <f>'L &amp; A'!B6</f>
        <v>25000</v>
      </c>
      <c r="C4" s="13">
        <f>'L &amp; A'!D6</f>
        <v>330</v>
      </c>
      <c r="D4" s="13">
        <f>'L &amp; A'!E6</f>
        <v>2039</v>
      </c>
      <c r="E4" s="13">
        <f>'L &amp; A'!G6</f>
        <v>-22961</v>
      </c>
      <c r="F4" s="13">
        <f>'L &amp; A'!H6</f>
        <v>25000</v>
      </c>
      <c r="G4" s="72"/>
    </row>
    <row r="5" spans="1:7">
      <c r="A5" s="16" t="s">
        <v>11</v>
      </c>
      <c r="B5" s="14">
        <f>'Town Hall'!B11</f>
        <v>92345</v>
      </c>
      <c r="C5" s="53">
        <f>'Town Hall'!C11</f>
        <v>2914.38</v>
      </c>
      <c r="D5" s="53">
        <f>'Town Hall'!D11</f>
        <v>7825</v>
      </c>
      <c r="E5" s="53">
        <f>'Town Hall'!F11</f>
        <v>-84520</v>
      </c>
      <c r="F5" s="73">
        <f>'Town Hall'!G11</f>
        <v>92345</v>
      </c>
      <c r="G5" s="13"/>
    </row>
    <row r="6" spans="1:7">
      <c r="A6" s="16" t="s">
        <v>12</v>
      </c>
      <c r="B6" s="14">
        <v>0</v>
      </c>
      <c r="C6" s="13">
        <f>'Health &amp; Safety'!C4</f>
        <v>0</v>
      </c>
      <c r="D6" s="13">
        <f>'Health &amp; Safety'!D4</f>
        <v>0</v>
      </c>
      <c r="E6" s="13">
        <f t="shared" ref="E6:E10" si="0">D6-B6</f>
        <v>0</v>
      </c>
      <c r="F6" s="13">
        <f>'Health &amp; Safety'!G4</f>
        <v>0</v>
      </c>
      <c r="G6" s="13"/>
    </row>
    <row r="7" spans="1:7">
      <c r="A7" s="16" t="s">
        <v>13</v>
      </c>
      <c r="B7" s="14">
        <v>0</v>
      </c>
      <c r="C7" s="13">
        <f>Civic!C4</f>
        <v>0</v>
      </c>
      <c r="D7" s="13">
        <f>Civic!D4</f>
        <v>670</v>
      </c>
      <c r="E7" s="13">
        <f t="shared" si="0"/>
        <v>670</v>
      </c>
      <c r="F7" s="13">
        <f>Civic!F4</f>
        <v>670</v>
      </c>
      <c r="G7" s="13"/>
    </row>
    <row r="8" spans="1:7">
      <c r="A8" s="16" t="s">
        <v>14</v>
      </c>
      <c r="B8" s="14">
        <v>0</v>
      </c>
      <c r="C8" s="13">
        <f>Grants!C4</f>
        <v>0</v>
      </c>
      <c r="D8" s="13">
        <f>Grants!D4</f>
        <v>0</v>
      </c>
      <c r="E8" s="13">
        <f t="shared" si="0"/>
        <v>0</v>
      </c>
      <c r="F8" s="13">
        <f>Grants!F3</f>
        <v>0</v>
      </c>
      <c r="G8" s="13"/>
    </row>
    <row r="9" spans="1:7">
      <c r="A9" s="16" t="s">
        <v>15</v>
      </c>
      <c r="B9" s="14">
        <f>'Community Plan'!B4</f>
        <v>5000</v>
      </c>
      <c r="C9" s="13">
        <f>'Community Plan'!C4</f>
        <v>0</v>
      </c>
      <c r="D9" s="13">
        <f>'Community Plan'!D4</f>
        <v>0</v>
      </c>
      <c r="E9" s="13">
        <f t="shared" si="0"/>
        <v>-5000</v>
      </c>
      <c r="F9" s="13">
        <f>'Community Plan'!F4</f>
        <v>5000</v>
      </c>
      <c r="G9" s="13"/>
    </row>
    <row r="10" spans="1:7" ht="15.75" thickBot="1">
      <c r="A10" s="16" t="s">
        <v>16</v>
      </c>
      <c r="B10" s="75">
        <v>0</v>
      </c>
      <c r="C10" s="76">
        <f>Christmas!D5</f>
        <v>0</v>
      </c>
      <c r="D10" s="76">
        <f>'Community Plan'!D4</f>
        <v>0</v>
      </c>
      <c r="E10" s="76">
        <f t="shared" si="0"/>
        <v>0</v>
      </c>
      <c r="F10" s="13">
        <f>Christmas!G5</f>
        <v>615</v>
      </c>
      <c r="G10" s="13"/>
    </row>
    <row r="11" spans="1:7" ht="16.5" thickBot="1">
      <c r="A11" s="119" t="s">
        <v>17</v>
      </c>
      <c r="B11" s="120">
        <f>SUM(B3:B10)</f>
        <v>459141</v>
      </c>
      <c r="C11" s="120">
        <f t="shared" ref="C11:F11" si="1">SUM(C3:C10)</f>
        <v>3440.1000000000004</v>
      </c>
      <c r="D11" s="120">
        <f t="shared" si="1"/>
        <v>122901.72</v>
      </c>
      <c r="E11" s="120">
        <f t="shared" si="1"/>
        <v>-336239.28</v>
      </c>
      <c r="F11" s="120">
        <f t="shared" si="1"/>
        <v>460538</v>
      </c>
      <c r="G11" s="118"/>
    </row>
    <row r="12" spans="1:7" ht="15.75">
      <c r="A12" s="44" t="s">
        <v>18</v>
      </c>
      <c r="B12" s="97"/>
      <c r="C12" s="98"/>
      <c r="D12" s="98"/>
      <c r="E12" s="98"/>
      <c r="F12" s="98"/>
      <c r="G12" s="117"/>
    </row>
    <row r="13" spans="1:7">
      <c r="A13" s="16" t="s">
        <v>8</v>
      </c>
      <c r="B13" s="14">
        <f>'Administration  '!B37</f>
        <v>219620</v>
      </c>
      <c r="C13" s="13">
        <f>'Administration  '!D37</f>
        <v>23626.329999999998</v>
      </c>
      <c r="D13" s="13">
        <f>'Administration  '!E37</f>
        <v>57518.42</v>
      </c>
      <c r="E13" s="13">
        <f>'Administration  '!G37</f>
        <v>162101.58000000002</v>
      </c>
      <c r="F13" s="13">
        <f>'Administration  '!H16</f>
        <v>336908</v>
      </c>
      <c r="G13" s="13"/>
    </row>
    <row r="14" spans="1:7">
      <c r="A14" s="16" t="s">
        <v>19</v>
      </c>
      <c r="B14" s="14">
        <f>'L &amp; A'!B26</f>
        <v>82020</v>
      </c>
      <c r="C14" s="13">
        <f>'L &amp; A'!D26</f>
        <v>3639.7999999999997</v>
      </c>
      <c r="D14" s="13">
        <f>'L &amp; A'!E26</f>
        <v>8783.4500000000007</v>
      </c>
      <c r="E14" s="13">
        <f t="shared" ref="E14:E20" si="2">B14-D14</f>
        <v>73236.55</v>
      </c>
      <c r="F14" s="13">
        <f>'L &amp; A'!H26</f>
        <v>82368</v>
      </c>
      <c r="G14" s="13"/>
    </row>
    <row r="15" spans="1:7">
      <c r="A15" s="16" t="s">
        <v>20</v>
      </c>
      <c r="B15" s="14">
        <f>'Town Hall'!B38</f>
        <v>119150</v>
      </c>
      <c r="C15" s="53">
        <f>'Town Hall'!C38</f>
        <v>3297.7400000000002</v>
      </c>
      <c r="D15" s="53">
        <f>'Town Hall'!D38</f>
        <v>14357.869999999999</v>
      </c>
      <c r="E15" s="53">
        <f t="shared" si="2"/>
        <v>104792.13</v>
      </c>
      <c r="F15" s="53">
        <f>'Town Hall'!G38</f>
        <v>119150</v>
      </c>
      <c r="G15" s="13"/>
    </row>
    <row r="16" spans="1:7">
      <c r="A16" s="16" t="s">
        <v>12</v>
      </c>
      <c r="B16" s="14">
        <f>'Health &amp; Safety'!B7</f>
        <v>2000</v>
      </c>
      <c r="C16" s="13">
        <f>'Health &amp; Safety'!C7</f>
        <v>151.9</v>
      </c>
      <c r="D16" s="13">
        <f>'Health &amp; Safety'!D7</f>
        <v>229.9</v>
      </c>
      <c r="E16" s="13">
        <f t="shared" si="2"/>
        <v>1770.1</v>
      </c>
      <c r="F16" s="13">
        <f>'Health &amp; Safety'!G7</f>
        <v>2000</v>
      </c>
      <c r="G16" s="13"/>
    </row>
    <row r="17" spans="1:10">
      <c r="A17" s="16" t="s">
        <v>13</v>
      </c>
      <c r="B17" s="14">
        <f>Civic!B15</f>
        <v>16850</v>
      </c>
      <c r="C17" s="13">
        <f>Civic!C15</f>
        <v>1550</v>
      </c>
      <c r="D17" s="13">
        <f>Civic!D15</f>
        <v>3137.45</v>
      </c>
      <c r="E17" s="13">
        <f>Civic!E15</f>
        <v>12856.8</v>
      </c>
      <c r="F17" s="13">
        <f>Civic!F15</f>
        <v>16843.2</v>
      </c>
      <c r="G17" s="13"/>
    </row>
    <row r="18" spans="1:10">
      <c r="A18" s="16" t="s">
        <v>14</v>
      </c>
      <c r="B18" s="14">
        <f>Grants!B8</f>
        <v>5000</v>
      </c>
      <c r="C18" s="13">
        <f>Grants!C8</f>
        <v>300</v>
      </c>
      <c r="D18" s="13">
        <f>Grants!D8</f>
        <v>600</v>
      </c>
      <c r="E18" s="13">
        <f t="shared" si="2"/>
        <v>4400</v>
      </c>
      <c r="F18" s="13">
        <f>Grants!F8</f>
        <v>5000</v>
      </c>
      <c r="G18" s="13"/>
    </row>
    <row r="19" spans="1:10">
      <c r="A19" s="16" t="s">
        <v>15</v>
      </c>
      <c r="B19" s="14">
        <f>'Community Plan'!B7</f>
        <v>5000</v>
      </c>
      <c r="C19" s="13">
        <f>'Community Plan'!C7</f>
        <v>0</v>
      </c>
      <c r="D19" s="13">
        <f>'Community Plan'!D7</f>
        <v>0</v>
      </c>
      <c r="E19" s="13">
        <f t="shared" si="2"/>
        <v>5000</v>
      </c>
      <c r="F19" s="13">
        <f>'Community Plan'!F7</f>
        <v>0</v>
      </c>
      <c r="G19" s="13"/>
    </row>
    <row r="20" spans="1:10" ht="15.75" thickBot="1">
      <c r="A20" s="16" t="s">
        <v>16</v>
      </c>
      <c r="B20" s="75">
        <f>Christmas!B10</f>
        <v>20000</v>
      </c>
      <c r="C20" s="76">
        <f>Christmas!D10</f>
        <v>0</v>
      </c>
      <c r="D20" s="76">
        <f>'Community Plan'!D7</f>
        <v>0</v>
      </c>
      <c r="E20" s="76">
        <f t="shared" si="2"/>
        <v>20000</v>
      </c>
      <c r="F20" s="13">
        <f>Christmas!G10</f>
        <v>20000</v>
      </c>
      <c r="G20" s="13"/>
    </row>
    <row r="21" spans="1:10" ht="16.5" thickBot="1">
      <c r="A21" s="203" t="s">
        <v>21</v>
      </c>
      <c r="B21" s="204">
        <f>SUM(B13:B20)</f>
        <v>469640</v>
      </c>
      <c r="C21" s="204">
        <f t="shared" ref="C21:F21" si="3">SUM(C13:C20)</f>
        <v>32565.77</v>
      </c>
      <c r="D21" s="204">
        <f t="shared" si="3"/>
        <v>84627.089999999982</v>
      </c>
      <c r="E21" s="204">
        <f t="shared" si="3"/>
        <v>384157.16</v>
      </c>
      <c r="F21" s="204">
        <f t="shared" si="3"/>
        <v>582269.19999999995</v>
      </c>
      <c r="G21" s="74"/>
    </row>
    <row r="22" spans="1:10" s="40" customFormat="1" ht="15.75">
      <c r="A22" s="142"/>
      <c r="B22" s="143"/>
      <c r="C22" s="143"/>
      <c r="D22" s="143"/>
      <c r="E22" s="143"/>
      <c r="F22" s="143"/>
      <c r="G22" s="77"/>
    </row>
    <row r="23" spans="1:10" s="40" customFormat="1" ht="15.75">
      <c r="A23" s="199" t="s">
        <v>22</v>
      </c>
      <c r="B23" s="200">
        <f>D11</f>
        <v>122901.72</v>
      </c>
      <c r="C23" s="143"/>
      <c r="D23" s="143"/>
      <c r="E23" s="143"/>
      <c r="F23" s="143"/>
      <c r="G23" s="77"/>
    </row>
    <row r="24" spans="1:10" ht="15.75">
      <c r="A24" s="199" t="s">
        <v>23</v>
      </c>
      <c r="B24" s="200">
        <f>D21</f>
        <v>84627.089999999982</v>
      </c>
      <c r="F24" s="15"/>
    </row>
    <row r="25" spans="1:10" ht="15.75">
      <c r="A25" s="201" t="s">
        <v>24</v>
      </c>
      <c r="B25" s="202">
        <f>B23-B24</f>
        <v>38274.630000000019</v>
      </c>
      <c r="F25" s="15"/>
    </row>
    <row r="26" spans="1:10" s="40" customFormat="1">
      <c r="B26" s="77"/>
      <c r="C26" s="77"/>
      <c r="E26" s="78"/>
      <c r="F26" s="79"/>
      <c r="G26" s="78"/>
    </row>
    <row r="27" spans="1:10" s="40" customFormat="1">
      <c r="B27" s="77"/>
      <c r="C27" s="77"/>
      <c r="E27" s="78"/>
      <c r="F27" s="79"/>
      <c r="G27" s="78"/>
    </row>
    <row r="28" spans="1:10" ht="15.75">
      <c r="A28" s="198" t="s">
        <v>25</v>
      </c>
      <c r="B28" s="197">
        <v>143914.13</v>
      </c>
      <c r="C28" s="131"/>
      <c r="E28" s="2"/>
      <c r="F28" s="15"/>
    </row>
    <row r="29" spans="1:10">
      <c r="F29" s="15"/>
    </row>
    <row r="30" spans="1:10">
      <c r="I30" s="18"/>
    </row>
    <row r="31" spans="1:10">
      <c r="I31" s="19"/>
      <c r="J31" s="20"/>
    </row>
    <row r="33" spans="9:9">
      <c r="I33" s="18"/>
    </row>
    <row r="34" spans="9:9">
      <c r="I34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79F-A802-4A8B-86CB-5073EEB8E3F2}">
  <dimension ref="A1:I40"/>
  <sheetViews>
    <sheetView showGridLines="0" topLeftCell="A11" workbookViewId="0">
      <pane xSplit="1" ySplit="8" topLeftCell="B30" activePane="bottomRight" state="frozen"/>
      <selection pane="bottomRight" activeCell="G35" sqref="G35"/>
      <selection pane="bottomLeft"/>
      <selection pane="topRight"/>
    </sheetView>
  </sheetViews>
  <sheetFormatPr defaultColWidth="9.140625" defaultRowHeight="15" customHeight="1"/>
  <cols>
    <col min="1" max="1" width="32.7109375" style="6" customWidth="1"/>
    <col min="2" max="2" width="19" style="6" customWidth="1"/>
    <col min="3" max="3" width="0.140625" style="6" customWidth="1"/>
    <col min="4" max="4" width="12.140625" style="6" bestFit="1" customWidth="1"/>
    <col min="5" max="5" width="22" style="6" customWidth="1"/>
    <col min="6" max="6" width="0.28515625" style="78" hidden="1" customWidth="1"/>
    <col min="7" max="7" width="27.140625" style="6" customWidth="1"/>
    <col min="8" max="8" width="22.42578125" style="6" bestFit="1" customWidth="1"/>
    <col min="9" max="9" width="93.42578125" style="6" bestFit="1" customWidth="1"/>
    <col min="10" max="16384" width="9.140625" style="6"/>
  </cols>
  <sheetData>
    <row r="1" spans="1:9" ht="15" customHeight="1">
      <c r="A1" s="22">
        <v>40</v>
      </c>
      <c r="B1" s="22"/>
      <c r="C1" s="22"/>
      <c r="D1" s="22"/>
      <c r="E1" s="22"/>
      <c r="F1" s="132"/>
      <c r="G1" s="22"/>
      <c r="H1" s="22"/>
      <c r="I1" s="22"/>
    </row>
    <row r="2" spans="1:9" ht="15" customHeight="1">
      <c r="A2" s="22"/>
      <c r="B2" s="22"/>
      <c r="C2" s="22"/>
      <c r="D2" s="22"/>
      <c r="E2" s="22"/>
      <c r="F2" s="132"/>
      <c r="G2" s="22"/>
      <c r="H2" s="22"/>
      <c r="I2" s="22"/>
    </row>
    <row r="3" spans="1:9" ht="15" customHeight="1">
      <c r="A3" s="22"/>
      <c r="B3" s="22"/>
      <c r="C3" s="22"/>
      <c r="D3" s="22"/>
      <c r="E3" s="22"/>
      <c r="F3" s="132"/>
      <c r="G3" s="22"/>
      <c r="H3" s="22"/>
      <c r="I3" s="22"/>
    </row>
    <row r="4" spans="1:9" ht="15" customHeight="1">
      <c r="A4" s="22"/>
      <c r="B4" s="22"/>
      <c r="C4" s="22"/>
      <c r="D4" s="22"/>
      <c r="E4" s="22"/>
      <c r="F4" s="132"/>
      <c r="G4" s="22"/>
      <c r="H4" s="22"/>
      <c r="I4" s="22"/>
    </row>
    <row r="5" spans="1:9" ht="15" customHeight="1">
      <c r="A5" s="80" t="s">
        <v>8</v>
      </c>
      <c r="B5" s="81" t="s">
        <v>2</v>
      </c>
      <c r="C5" s="81" t="s">
        <v>7</v>
      </c>
      <c r="D5" s="29"/>
      <c r="E5" s="29"/>
      <c r="F5" s="133"/>
      <c r="G5" s="29"/>
      <c r="H5" s="29"/>
      <c r="I5" s="29"/>
    </row>
    <row r="6" spans="1:9" ht="15" customHeight="1">
      <c r="A6" s="24" t="s">
        <v>1</v>
      </c>
      <c r="B6" s="24"/>
      <c r="C6" s="24"/>
      <c r="D6" s="22"/>
      <c r="E6" s="22"/>
      <c r="F6" s="132"/>
      <c r="G6" s="22"/>
      <c r="H6" s="22"/>
      <c r="I6" s="22"/>
    </row>
    <row r="7" spans="1:9" ht="15" customHeight="1">
      <c r="A7" s="24" t="s">
        <v>26</v>
      </c>
      <c r="B7" s="31"/>
      <c r="C7" s="24"/>
      <c r="D7" s="22"/>
      <c r="E7" s="22"/>
      <c r="F7" s="132"/>
      <c r="G7" s="22"/>
      <c r="H7" s="22"/>
      <c r="I7" s="22"/>
    </row>
    <row r="8" spans="1:9" ht="15" customHeight="1">
      <c r="A8" s="24" t="s">
        <v>27</v>
      </c>
      <c r="B8" s="24">
        <v>1300</v>
      </c>
      <c r="C8" s="22"/>
      <c r="D8" s="22"/>
      <c r="E8" s="22"/>
      <c r="F8" s="132"/>
      <c r="G8" s="22"/>
      <c r="H8" s="22"/>
      <c r="I8" s="22"/>
    </row>
    <row r="9" spans="1:9" ht="15" customHeight="1">
      <c r="A9" s="30" t="s">
        <v>28</v>
      </c>
      <c r="B9" s="30">
        <v>1300</v>
      </c>
      <c r="C9" s="24"/>
      <c r="D9" s="22"/>
      <c r="E9" s="22"/>
      <c r="F9" s="132"/>
      <c r="G9" s="22"/>
      <c r="H9" s="22"/>
      <c r="I9" s="22"/>
    </row>
    <row r="10" spans="1:9" ht="15" customHeight="1">
      <c r="A10" s="82"/>
      <c r="B10" s="82"/>
      <c r="C10" s="82"/>
      <c r="D10" s="25"/>
      <c r="E10" s="25"/>
      <c r="F10" s="132"/>
      <c r="G10" s="25"/>
      <c r="H10" s="25"/>
      <c r="I10" s="25"/>
    </row>
    <row r="11" spans="1:9" ht="15" customHeight="1">
      <c r="A11" s="113" t="s">
        <v>29</v>
      </c>
      <c r="B11" s="113"/>
      <c r="C11" s="113"/>
      <c r="D11" s="113"/>
      <c r="E11" s="113"/>
      <c r="F11" s="134"/>
      <c r="G11" s="113"/>
      <c r="H11" s="113"/>
      <c r="I11" s="113"/>
    </row>
    <row r="12" spans="1:9" ht="15" customHeight="1">
      <c r="A12" s="125" t="s">
        <v>1</v>
      </c>
      <c r="B12" s="126" t="s">
        <v>2</v>
      </c>
      <c r="C12" s="127" t="s">
        <v>7</v>
      </c>
      <c r="D12" s="126" t="s">
        <v>3</v>
      </c>
      <c r="E12" s="125" t="s">
        <v>30</v>
      </c>
      <c r="F12" s="125" t="s">
        <v>31</v>
      </c>
      <c r="G12" s="126" t="s">
        <v>5</v>
      </c>
      <c r="H12" s="126" t="s">
        <v>6</v>
      </c>
      <c r="I12" s="126" t="s">
        <v>7</v>
      </c>
    </row>
    <row r="13" spans="1:9" ht="15" customHeight="1">
      <c r="A13" s="24" t="s">
        <v>26</v>
      </c>
      <c r="B13" s="129">
        <v>335496</v>
      </c>
      <c r="C13" s="130" t="s">
        <v>32</v>
      </c>
      <c r="D13" s="24">
        <v>0</v>
      </c>
      <c r="E13" s="24">
        <v>111832</v>
      </c>
      <c r="F13" s="24">
        <v>111832</v>
      </c>
      <c r="G13" s="24">
        <f>E13-B13</f>
        <v>-223664</v>
      </c>
      <c r="H13" s="138">
        <f>B13</f>
        <v>335496</v>
      </c>
      <c r="I13" s="128"/>
    </row>
    <row r="14" spans="1:9" ht="15" customHeight="1">
      <c r="A14" s="83" t="s">
        <v>27</v>
      </c>
      <c r="B14" s="99">
        <v>1300</v>
      </c>
      <c r="C14" s="22"/>
      <c r="D14" s="73">
        <v>195.72</v>
      </c>
      <c r="E14" s="137">
        <f>228+D14</f>
        <v>423.72</v>
      </c>
      <c r="F14" s="73">
        <v>228</v>
      </c>
      <c r="G14" s="24">
        <f>E14-B14</f>
        <v>-876.28</v>
      </c>
      <c r="H14" s="138">
        <f>B14</f>
        <v>1300</v>
      </c>
      <c r="I14" s="72"/>
    </row>
    <row r="15" spans="1:9" ht="15" customHeight="1">
      <c r="A15" s="83" t="s">
        <v>33</v>
      </c>
      <c r="B15" s="99"/>
      <c r="C15" s="22"/>
      <c r="D15" s="135"/>
      <c r="E15" s="173">
        <v>112</v>
      </c>
      <c r="F15" s="135">
        <v>112</v>
      </c>
      <c r="G15" s="24">
        <f>E15-B15</f>
        <v>112</v>
      </c>
      <c r="H15" s="138">
        <f>E15</f>
        <v>112</v>
      </c>
      <c r="I15" s="174" t="s">
        <v>34</v>
      </c>
    </row>
    <row r="16" spans="1:9" ht="15" customHeight="1">
      <c r="A16" s="147" t="s">
        <v>17</v>
      </c>
      <c r="B16" s="148">
        <f>SUM(B13:B14)</f>
        <v>336796</v>
      </c>
      <c r="C16" s="148">
        <f>SUM(C13:C14)</f>
        <v>0</v>
      </c>
      <c r="D16" s="148">
        <f>SUM(D13:D14)</f>
        <v>195.72</v>
      </c>
      <c r="E16" s="148">
        <f>SUM(E13:E15)</f>
        <v>112367.72</v>
      </c>
      <c r="F16" s="148">
        <f>SUM(F13:F15)</f>
        <v>112172</v>
      </c>
      <c r="G16" s="148">
        <f>SUM(G13:G15)</f>
        <v>-224428.28</v>
      </c>
      <c r="H16" s="148">
        <f>SUM(H13:H15)</f>
        <v>336908</v>
      </c>
      <c r="I16" s="59"/>
    </row>
    <row r="17" spans="1:9" ht="15" customHeight="1">
      <c r="A17" s="45"/>
      <c r="B17" s="114"/>
      <c r="C17" s="115"/>
      <c r="D17" s="114"/>
      <c r="E17" s="114"/>
      <c r="F17" s="135"/>
      <c r="G17" s="114"/>
      <c r="H17" s="114"/>
      <c r="I17" s="59"/>
    </row>
    <row r="18" spans="1:9" ht="15" customHeight="1">
      <c r="A18" s="100" t="s">
        <v>18</v>
      </c>
      <c r="B18" s="126" t="s">
        <v>2</v>
      </c>
      <c r="C18" s="101" t="s">
        <v>7</v>
      </c>
      <c r="D18" s="126" t="s">
        <v>3</v>
      </c>
      <c r="E18" s="125" t="s">
        <v>30</v>
      </c>
      <c r="F18" s="136"/>
      <c r="G18" s="126" t="s">
        <v>5</v>
      </c>
      <c r="H18" s="126" t="s">
        <v>6</v>
      </c>
      <c r="I18" s="100"/>
    </row>
    <row r="19" spans="1:9" ht="15" customHeight="1">
      <c r="A19" s="24" t="s">
        <v>35</v>
      </c>
      <c r="B19" s="24">
        <v>179000</v>
      </c>
      <c r="C19" s="84" t="s">
        <v>36</v>
      </c>
      <c r="D19" s="24">
        <v>14359.59</v>
      </c>
      <c r="E19" s="24">
        <v>42797.77</v>
      </c>
      <c r="F19" s="24">
        <v>28649</v>
      </c>
      <c r="G19" s="24">
        <f>B19-E19</f>
        <v>136202.23000000001</v>
      </c>
      <c r="H19" s="138">
        <f>B19</f>
        <v>179000</v>
      </c>
      <c r="I19" s="24" t="s">
        <v>37</v>
      </c>
    </row>
    <row r="20" spans="1:9" ht="15" customHeight="1">
      <c r="A20" s="24" t="s">
        <v>38</v>
      </c>
      <c r="B20" s="24">
        <v>1000</v>
      </c>
      <c r="C20" s="84"/>
      <c r="D20" s="24">
        <v>0</v>
      </c>
      <c r="E20" s="24">
        <f t="shared" ref="E20:E36" si="0">F20+D20</f>
        <v>0</v>
      </c>
      <c r="F20" s="24">
        <v>0</v>
      </c>
      <c r="G20" s="24">
        <f>B20-E20</f>
        <v>1000</v>
      </c>
      <c r="H20" s="24">
        <f>B20</f>
        <v>1000</v>
      </c>
      <c r="I20" s="24" t="s">
        <v>39</v>
      </c>
    </row>
    <row r="21" spans="1:9" ht="15" customHeight="1">
      <c r="A21" s="24" t="s">
        <v>40</v>
      </c>
      <c r="B21" s="24">
        <v>2000</v>
      </c>
      <c r="C21" s="84"/>
      <c r="D21" s="24">
        <v>0</v>
      </c>
      <c r="E21" s="24">
        <v>224.85</v>
      </c>
      <c r="F21" s="24">
        <v>30</v>
      </c>
      <c r="G21" s="24">
        <f>B21-E21</f>
        <v>1775.15</v>
      </c>
      <c r="H21" s="24">
        <f>B21</f>
        <v>2000</v>
      </c>
      <c r="I21" s="24"/>
    </row>
    <row r="22" spans="1:9" ht="15" customHeight="1">
      <c r="A22" s="24" t="s">
        <v>41</v>
      </c>
      <c r="B22" s="24">
        <v>600</v>
      </c>
      <c r="C22" s="84"/>
      <c r="D22" s="24">
        <v>0</v>
      </c>
      <c r="E22" s="24">
        <f t="shared" si="0"/>
        <v>20</v>
      </c>
      <c r="F22" s="24">
        <v>20</v>
      </c>
      <c r="G22" s="24">
        <f>B22-E22</f>
        <v>580</v>
      </c>
      <c r="H22" s="24">
        <f>B22</f>
        <v>600</v>
      </c>
      <c r="I22" s="24"/>
    </row>
    <row r="23" spans="1:9" ht="15" customHeight="1">
      <c r="A23" s="24" t="s">
        <v>42</v>
      </c>
      <c r="B23" s="24">
        <v>20</v>
      </c>
      <c r="C23" s="84"/>
      <c r="D23" s="24">
        <v>6.75</v>
      </c>
      <c r="E23" s="24">
        <f t="shared" si="0"/>
        <v>7.75</v>
      </c>
      <c r="F23" s="24">
        <v>1</v>
      </c>
      <c r="G23" s="24">
        <f t="shared" ref="G23:G36" si="1">B23-E23</f>
        <v>12.25</v>
      </c>
      <c r="H23" s="24">
        <f t="shared" ref="H23:H26" si="2">E23/3*12</f>
        <v>31</v>
      </c>
      <c r="I23" s="24"/>
    </row>
    <row r="24" spans="1:9" ht="15" customHeight="1">
      <c r="A24" s="24" t="s">
        <v>43</v>
      </c>
      <c r="B24" s="24">
        <v>2500</v>
      </c>
      <c r="C24" s="84"/>
      <c r="D24" s="24">
        <v>47.96</v>
      </c>
      <c r="E24" s="24">
        <f t="shared" si="0"/>
        <v>423.96</v>
      </c>
      <c r="F24" s="24">
        <v>376</v>
      </c>
      <c r="G24" s="24">
        <f t="shared" si="1"/>
        <v>2076.04</v>
      </c>
      <c r="H24" s="24">
        <f>B24</f>
        <v>2500</v>
      </c>
      <c r="I24" s="24" t="s">
        <v>44</v>
      </c>
    </row>
    <row r="25" spans="1:9" ht="15" customHeight="1">
      <c r="A25" s="24" t="s">
        <v>45</v>
      </c>
      <c r="B25" s="24">
        <v>3000</v>
      </c>
      <c r="C25" s="84" t="s">
        <v>46</v>
      </c>
      <c r="D25" s="73">
        <v>290</v>
      </c>
      <c r="E25" s="24">
        <v>372</v>
      </c>
      <c r="F25" s="24">
        <v>0</v>
      </c>
      <c r="G25" s="24">
        <f t="shared" si="1"/>
        <v>2628</v>
      </c>
      <c r="H25" s="138">
        <f>B25</f>
        <v>3000</v>
      </c>
      <c r="I25" s="24" t="s">
        <v>47</v>
      </c>
    </row>
    <row r="26" spans="1:9" ht="15" customHeight="1">
      <c r="A26" s="24" t="s">
        <v>48</v>
      </c>
      <c r="B26" s="24">
        <v>500</v>
      </c>
      <c r="C26" s="84"/>
      <c r="D26" s="24">
        <v>0</v>
      </c>
      <c r="E26" s="24">
        <f t="shared" si="0"/>
        <v>0</v>
      </c>
      <c r="F26" s="24">
        <v>0</v>
      </c>
      <c r="G26" s="24">
        <f t="shared" si="1"/>
        <v>500</v>
      </c>
      <c r="H26" s="24">
        <f t="shared" si="2"/>
        <v>0</v>
      </c>
      <c r="I26" s="24"/>
    </row>
    <row r="27" spans="1:9" ht="15" customHeight="1">
      <c r="A27" s="24" t="s">
        <v>49</v>
      </c>
      <c r="B27" s="24">
        <v>1000</v>
      </c>
      <c r="C27" s="84" t="s">
        <v>50</v>
      </c>
      <c r="D27" s="24">
        <v>0</v>
      </c>
      <c r="E27" s="24">
        <f t="shared" si="0"/>
        <v>0</v>
      </c>
      <c r="F27" s="24">
        <v>0</v>
      </c>
      <c r="G27" s="24">
        <f t="shared" si="1"/>
        <v>1000</v>
      </c>
      <c r="H27" s="138">
        <f>B27</f>
        <v>1000</v>
      </c>
      <c r="I27" s="24" t="s">
        <v>51</v>
      </c>
    </row>
    <row r="28" spans="1:9" ht="15" customHeight="1">
      <c r="A28" s="24" t="s">
        <v>52</v>
      </c>
      <c r="B28" s="24">
        <v>6000</v>
      </c>
      <c r="C28" s="84" t="s">
        <v>53</v>
      </c>
      <c r="D28" s="24">
        <v>142.26</v>
      </c>
      <c r="E28" s="24">
        <f t="shared" si="0"/>
        <v>548.26</v>
      </c>
      <c r="F28" s="24">
        <v>406</v>
      </c>
      <c r="G28" s="24">
        <f t="shared" si="1"/>
        <v>5451.74</v>
      </c>
      <c r="H28" s="138">
        <f>B28</f>
        <v>6000</v>
      </c>
      <c r="I28" s="24"/>
    </row>
    <row r="29" spans="1:9" ht="15" customHeight="1">
      <c r="A29" s="24" t="s">
        <v>54</v>
      </c>
      <c r="B29" s="24">
        <v>300</v>
      </c>
      <c r="C29" s="84"/>
      <c r="D29" s="24">
        <v>0</v>
      </c>
      <c r="E29" s="24">
        <v>154</v>
      </c>
      <c r="F29" s="24">
        <v>0</v>
      </c>
      <c r="G29" s="24">
        <f t="shared" si="1"/>
        <v>146</v>
      </c>
      <c r="H29" s="24">
        <f>B29</f>
        <v>300</v>
      </c>
      <c r="I29" s="24"/>
    </row>
    <row r="30" spans="1:9" ht="15" customHeight="1">
      <c r="A30" s="24" t="s">
        <v>55</v>
      </c>
      <c r="B30" s="24">
        <v>2600</v>
      </c>
      <c r="C30" s="84" t="s">
        <v>56</v>
      </c>
      <c r="D30" s="24">
        <v>0</v>
      </c>
      <c r="E30" s="24">
        <f t="shared" si="0"/>
        <v>957</v>
      </c>
      <c r="F30" s="24">
        <v>957</v>
      </c>
      <c r="G30" s="24">
        <f t="shared" si="1"/>
        <v>1643</v>
      </c>
      <c r="H30" s="138">
        <f>B30</f>
        <v>2600</v>
      </c>
      <c r="I30" s="24" t="s">
        <v>57</v>
      </c>
    </row>
    <row r="31" spans="1:9" ht="15" customHeight="1">
      <c r="A31" s="24" t="s">
        <v>58</v>
      </c>
      <c r="B31" s="24">
        <v>4000</v>
      </c>
      <c r="C31" s="84"/>
      <c r="D31" s="24">
        <v>267.20999999999998</v>
      </c>
      <c r="E31" s="24">
        <f t="shared" si="0"/>
        <v>970.21</v>
      </c>
      <c r="F31" s="24">
        <v>703</v>
      </c>
      <c r="G31" s="24">
        <f t="shared" si="1"/>
        <v>3029.79</v>
      </c>
      <c r="H31" s="24">
        <f>B31</f>
        <v>4000</v>
      </c>
      <c r="I31" s="24"/>
    </row>
    <row r="32" spans="1:9" ht="15" customHeight="1">
      <c r="A32" s="24" t="s">
        <v>59</v>
      </c>
      <c r="B32" s="24">
        <v>8000</v>
      </c>
      <c r="C32" s="84" t="s">
        <v>60</v>
      </c>
      <c r="D32" s="24">
        <v>7874.76</v>
      </c>
      <c r="E32" s="24">
        <f t="shared" si="0"/>
        <v>7874.76</v>
      </c>
      <c r="F32" s="24">
        <v>0</v>
      </c>
      <c r="G32" s="24">
        <f t="shared" si="1"/>
        <v>125.23999999999978</v>
      </c>
      <c r="H32" s="73">
        <f>B32</f>
        <v>8000</v>
      </c>
      <c r="I32" s="24" t="s">
        <v>61</v>
      </c>
    </row>
    <row r="33" spans="1:9" ht="15" customHeight="1">
      <c r="A33" s="24" t="s">
        <v>62</v>
      </c>
      <c r="B33" s="24">
        <v>3000</v>
      </c>
      <c r="C33" s="22"/>
      <c r="D33" s="73">
        <v>0</v>
      </c>
      <c r="E33" s="24">
        <f t="shared" si="0"/>
        <v>60</v>
      </c>
      <c r="F33" s="24">
        <v>60</v>
      </c>
      <c r="G33" s="24">
        <f t="shared" si="1"/>
        <v>2940</v>
      </c>
      <c r="H33" s="24">
        <f>B33</f>
        <v>3000</v>
      </c>
      <c r="I33" s="24"/>
    </row>
    <row r="34" spans="1:9" ht="15" customHeight="1">
      <c r="A34" s="24" t="s">
        <v>63</v>
      </c>
      <c r="B34" s="24">
        <v>5000</v>
      </c>
      <c r="C34" s="84" t="s">
        <v>64</v>
      </c>
      <c r="D34" s="73">
        <v>627</v>
      </c>
      <c r="E34" s="24">
        <v>2697.06</v>
      </c>
      <c r="F34" s="24">
        <v>2025</v>
      </c>
      <c r="G34" s="24">
        <f t="shared" si="1"/>
        <v>2302.94</v>
      </c>
      <c r="H34" s="73">
        <f>B34</f>
        <v>5000</v>
      </c>
      <c r="I34" s="24" t="s">
        <v>65</v>
      </c>
    </row>
    <row r="35" spans="1:9" ht="15" customHeight="1">
      <c r="A35" s="24" t="s">
        <v>66</v>
      </c>
      <c r="B35" s="24">
        <v>100</v>
      </c>
      <c r="C35" s="84"/>
      <c r="D35" s="24">
        <v>10.8</v>
      </c>
      <c r="E35" s="24">
        <f t="shared" si="0"/>
        <v>10.8</v>
      </c>
      <c r="F35" s="24">
        <v>0</v>
      </c>
      <c r="G35" s="24">
        <f t="shared" si="1"/>
        <v>89.2</v>
      </c>
      <c r="H35" s="138">
        <f>B35</f>
        <v>100</v>
      </c>
      <c r="I35" s="24"/>
    </row>
    <row r="36" spans="1:9" ht="15" customHeight="1">
      <c r="A36" s="24" t="s">
        <v>67</v>
      </c>
      <c r="B36" s="24">
        <v>1000</v>
      </c>
      <c r="C36" s="84"/>
      <c r="D36" s="24">
        <v>0</v>
      </c>
      <c r="E36" s="24">
        <f t="shared" si="0"/>
        <v>400</v>
      </c>
      <c r="F36" s="24">
        <v>400</v>
      </c>
      <c r="G36" s="24">
        <f t="shared" si="1"/>
        <v>600</v>
      </c>
      <c r="H36" s="138">
        <f>B36</f>
        <v>1000</v>
      </c>
      <c r="I36" s="24"/>
    </row>
    <row r="37" spans="1:9" ht="15" customHeight="1">
      <c r="B37" s="102">
        <f>SUM(B19:B36)</f>
        <v>219620</v>
      </c>
      <c r="C37" s="102">
        <f t="shared" ref="C37:H37" si="3">SUM(C19:C36)</f>
        <v>0</v>
      </c>
      <c r="D37" s="102">
        <f t="shared" si="3"/>
        <v>23626.329999999998</v>
      </c>
      <c r="E37" s="102">
        <f t="shared" si="3"/>
        <v>57518.42</v>
      </c>
      <c r="F37" s="102">
        <f t="shared" si="3"/>
        <v>33627</v>
      </c>
      <c r="G37" s="102">
        <f t="shared" si="3"/>
        <v>162101.58000000002</v>
      </c>
      <c r="H37" s="102">
        <f t="shared" si="3"/>
        <v>219131</v>
      </c>
      <c r="I37" s="41"/>
    </row>
    <row r="38" spans="1:9" ht="15" customHeight="1">
      <c r="A38" s="147" t="s">
        <v>68</v>
      </c>
      <c r="B38" s="22"/>
      <c r="C38" s="22"/>
      <c r="D38" s="22"/>
      <c r="E38" s="22"/>
      <c r="F38" s="132"/>
      <c r="G38" s="22"/>
      <c r="H38" s="22"/>
      <c r="I38" s="22"/>
    </row>
    <row r="39" spans="1:9" ht="15" customHeight="1">
      <c r="A39" s="22"/>
      <c r="B39" s="22"/>
      <c r="C39" s="22"/>
      <c r="D39" s="22"/>
      <c r="E39" s="22"/>
      <c r="F39" s="132"/>
      <c r="G39" s="22"/>
      <c r="H39" s="22"/>
    </row>
    <row r="40" spans="1:9" ht="15" customHeight="1">
      <c r="A40" s="22"/>
      <c r="B40" s="22"/>
      <c r="C40" s="22"/>
      <c r="D40" s="22"/>
      <c r="E40" s="22"/>
      <c r="F40" s="132"/>
      <c r="G40" s="22"/>
      <c r="H40" s="22"/>
      <c r="I40" s="22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54C-BAB7-4D2E-B7AD-40B886FD5425}">
  <dimension ref="A1:M28"/>
  <sheetViews>
    <sheetView showGridLines="0" tabSelected="1" workbookViewId="0">
      <selection activeCell="B5" sqref="B5"/>
    </sheetView>
  </sheetViews>
  <sheetFormatPr defaultColWidth="9.140625" defaultRowHeight="15" customHeight="1"/>
  <cols>
    <col min="1" max="1" width="36.42578125" style="2" customWidth="1"/>
    <col min="2" max="2" width="19.5703125" style="39" customWidth="1"/>
    <col min="3" max="3" width="37.5703125" style="2" hidden="1" customWidth="1"/>
    <col min="4" max="4" width="8.28515625" style="2" bestFit="1" customWidth="1"/>
    <col min="5" max="5" width="11.5703125" style="2" customWidth="1"/>
    <col min="6" max="6" width="13.85546875" style="2" hidden="1" customWidth="1"/>
    <col min="7" max="8" width="14.140625" style="2" customWidth="1"/>
    <col min="9" max="9" width="70.7109375" style="2" bestFit="1" customWidth="1"/>
    <col min="10" max="16384" width="9.140625" style="2"/>
  </cols>
  <sheetData>
    <row r="1" spans="1:13" ht="15.75">
      <c r="A1" s="103" t="s">
        <v>10</v>
      </c>
      <c r="B1" s="104"/>
      <c r="C1" s="105"/>
      <c r="D1" s="105"/>
      <c r="E1" s="105"/>
      <c r="F1" s="104"/>
      <c r="G1" s="104"/>
      <c r="H1" s="104"/>
      <c r="I1" s="104"/>
    </row>
    <row r="2" spans="1:13" ht="31.5">
      <c r="A2" s="44" t="s">
        <v>1</v>
      </c>
      <c r="B2" s="26" t="s">
        <v>2</v>
      </c>
      <c r="C2" s="28" t="s">
        <v>7</v>
      </c>
      <c r="D2" s="27" t="s">
        <v>3</v>
      </c>
      <c r="E2" s="27" t="s">
        <v>30</v>
      </c>
      <c r="F2" s="144" t="s">
        <v>69</v>
      </c>
      <c r="G2" s="27" t="s">
        <v>5</v>
      </c>
      <c r="H2" s="146" t="s">
        <v>6</v>
      </c>
      <c r="I2" s="26" t="s">
        <v>7</v>
      </c>
    </row>
    <row r="3" spans="1:13">
      <c r="A3" s="16" t="s">
        <v>70</v>
      </c>
      <c r="B3" s="33">
        <v>0</v>
      </c>
      <c r="C3" s="16"/>
      <c r="D3" s="24">
        <v>0</v>
      </c>
      <c r="E3" s="24">
        <f>F3+D3</f>
        <v>0</v>
      </c>
      <c r="F3" s="24">
        <v>0</v>
      </c>
      <c r="G3" s="24">
        <f>E3-B3</f>
        <v>0</v>
      </c>
      <c r="H3" s="24">
        <f>B3</f>
        <v>0</v>
      </c>
      <c r="I3" s="23"/>
    </row>
    <row r="4" spans="1:13">
      <c r="A4" s="16" t="s">
        <v>71</v>
      </c>
      <c r="B4" s="33">
        <v>5000</v>
      </c>
      <c r="C4" s="16"/>
      <c r="D4" s="24">
        <v>330</v>
      </c>
      <c r="E4" s="24">
        <f t="shared" ref="E4:E5" si="0">F4+D4</f>
        <v>2039</v>
      </c>
      <c r="F4" s="24">
        <v>1709</v>
      </c>
      <c r="G4" s="24">
        <f t="shared" ref="G4:G5" si="1">E4-B4</f>
        <v>-2961</v>
      </c>
      <c r="H4" s="24">
        <f>B4</f>
        <v>5000</v>
      </c>
      <c r="I4" s="23"/>
    </row>
    <row r="5" spans="1:13">
      <c r="A5" s="16" t="s">
        <v>72</v>
      </c>
      <c r="B5" s="166">
        <v>20000</v>
      </c>
      <c r="C5" s="167"/>
      <c r="D5" s="168">
        <v>0</v>
      </c>
      <c r="E5" s="168">
        <f t="shared" si="0"/>
        <v>0</v>
      </c>
      <c r="F5" s="169">
        <v>0</v>
      </c>
      <c r="G5" s="168">
        <f t="shared" si="1"/>
        <v>-20000</v>
      </c>
      <c r="H5" s="168">
        <f>B5</f>
        <v>20000</v>
      </c>
      <c r="I5" s="42" t="s">
        <v>73</v>
      </c>
    </row>
    <row r="6" spans="1:13" ht="15.75">
      <c r="A6" s="164" t="s">
        <v>17</v>
      </c>
      <c r="B6" s="162">
        <f>SUM(B3:B5)</f>
        <v>25000</v>
      </c>
      <c r="C6" s="162">
        <f t="shared" ref="C6:H6" si="2">SUM(C3:C5)</f>
        <v>0</v>
      </c>
      <c r="D6" s="162">
        <f t="shared" si="2"/>
        <v>330</v>
      </c>
      <c r="E6" s="162">
        <f t="shared" si="2"/>
        <v>2039</v>
      </c>
      <c r="F6" s="162">
        <f t="shared" si="2"/>
        <v>1709</v>
      </c>
      <c r="G6" s="163">
        <f t="shared" si="2"/>
        <v>-22961</v>
      </c>
      <c r="H6" s="162">
        <f t="shared" si="2"/>
        <v>25000</v>
      </c>
      <c r="I6" s="165"/>
    </row>
    <row r="7" spans="1:13" ht="15.75">
      <c r="A7" s="36" t="s">
        <v>18</v>
      </c>
      <c r="B7" s="170"/>
      <c r="C7" s="112"/>
      <c r="D7" s="112"/>
      <c r="E7" s="112"/>
      <c r="F7" s="171"/>
      <c r="G7" s="171"/>
      <c r="H7" s="172"/>
      <c r="I7" s="55"/>
    </row>
    <row r="8" spans="1:13">
      <c r="A8" s="16" t="s">
        <v>70</v>
      </c>
      <c r="B8" s="37">
        <v>0</v>
      </c>
      <c r="C8" s="16"/>
      <c r="D8" s="24">
        <v>0</v>
      </c>
      <c r="E8" s="24">
        <f>F8+D8</f>
        <v>0</v>
      </c>
      <c r="F8" s="24">
        <v>0</v>
      </c>
      <c r="G8" s="24">
        <f>B8-E8</f>
        <v>0</v>
      </c>
      <c r="H8" s="24">
        <f>B8</f>
        <v>0</v>
      </c>
      <c r="I8" s="23"/>
    </row>
    <row r="9" spans="1:13">
      <c r="A9" s="16" t="s">
        <v>71</v>
      </c>
      <c r="B9" s="33">
        <v>2000</v>
      </c>
      <c r="C9" s="16"/>
      <c r="D9" s="73">
        <v>752.16</v>
      </c>
      <c r="E9" s="24">
        <f t="shared" ref="E9:E25" si="3">F9+D9</f>
        <v>809.16</v>
      </c>
      <c r="F9" s="24">
        <v>57</v>
      </c>
      <c r="G9" s="24">
        <f t="shared" ref="G9:G25" si="4">B9-E9</f>
        <v>1190.8400000000001</v>
      </c>
      <c r="H9" s="24">
        <f>B9</f>
        <v>2000</v>
      </c>
      <c r="I9" s="161" t="s">
        <v>74</v>
      </c>
      <c r="M9" s="2" t="s">
        <v>44</v>
      </c>
    </row>
    <row r="10" spans="1:13">
      <c r="A10" s="16" t="s">
        <v>75</v>
      </c>
      <c r="B10" s="33">
        <v>5000</v>
      </c>
      <c r="C10" s="16" t="s">
        <v>76</v>
      </c>
      <c r="D10" s="24">
        <v>0</v>
      </c>
      <c r="E10" s="24">
        <f t="shared" si="3"/>
        <v>0</v>
      </c>
      <c r="F10" s="24">
        <v>0</v>
      </c>
      <c r="G10" s="24">
        <f t="shared" si="4"/>
        <v>5000</v>
      </c>
      <c r="H10" s="138">
        <f>B10</f>
        <v>5000</v>
      </c>
      <c r="I10" s="23" t="s">
        <v>77</v>
      </c>
    </row>
    <row r="11" spans="1:13">
      <c r="A11" s="16" t="s">
        <v>78</v>
      </c>
      <c r="B11" s="33">
        <v>500</v>
      </c>
      <c r="C11" s="16"/>
      <c r="D11" s="24">
        <v>0</v>
      </c>
      <c r="E11" s="24">
        <f t="shared" si="3"/>
        <v>25</v>
      </c>
      <c r="F11" s="24">
        <v>25</v>
      </c>
      <c r="G11" s="24">
        <f t="shared" si="4"/>
        <v>475</v>
      </c>
      <c r="H11" s="24">
        <f>B11</f>
        <v>500</v>
      </c>
      <c r="I11" s="23"/>
    </row>
    <row r="12" spans="1:13">
      <c r="A12" s="16" t="s">
        <v>79</v>
      </c>
      <c r="B12" s="33">
        <v>4000</v>
      </c>
      <c r="C12" s="16"/>
      <c r="D12" s="24">
        <v>0</v>
      </c>
      <c r="E12" s="24">
        <f t="shared" si="3"/>
        <v>32</v>
      </c>
      <c r="F12" s="24">
        <v>32</v>
      </c>
      <c r="G12" s="24">
        <f t="shared" si="4"/>
        <v>3968</v>
      </c>
      <c r="H12" s="24">
        <f>B12</f>
        <v>4000</v>
      </c>
      <c r="I12" s="23"/>
    </row>
    <row r="13" spans="1:13">
      <c r="A13" s="16" t="s">
        <v>80</v>
      </c>
      <c r="B13" s="33">
        <v>3000</v>
      </c>
      <c r="C13" s="16"/>
      <c r="D13" s="73">
        <v>358.53</v>
      </c>
      <c r="E13" s="24">
        <f t="shared" si="3"/>
        <v>1737.53</v>
      </c>
      <c r="F13" s="24">
        <v>1379</v>
      </c>
      <c r="G13" s="24">
        <f t="shared" si="4"/>
        <v>1262.47</v>
      </c>
      <c r="H13" s="24">
        <f>B13</f>
        <v>3000</v>
      </c>
      <c r="I13" s="161"/>
    </row>
    <row r="14" spans="1:13">
      <c r="A14" s="16" t="s">
        <v>81</v>
      </c>
      <c r="B14" s="33">
        <v>200</v>
      </c>
      <c r="C14" s="16"/>
      <c r="D14" s="24">
        <v>0</v>
      </c>
      <c r="E14" s="24">
        <f t="shared" si="3"/>
        <v>0</v>
      </c>
      <c r="F14" s="24">
        <v>0</v>
      </c>
      <c r="G14" s="24">
        <f t="shared" si="4"/>
        <v>200</v>
      </c>
      <c r="H14" s="24">
        <f>B14</f>
        <v>200</v>
      </c>
      <c r="I14" s="23"/>
    </row>
    <row r="15" spans="1:13">
      <c r="A15" s="16" t="s">
        <v>82</v>
      </c>
      <c r="B15" s="33">
        <v>40000</v>
      </c>
      <c r="C15" s="38" t="s">
        <v>83</v>
      </c>
      <c r="D15" s="24">
        <v>0</v>
      </c>
      <c r="E15" s="24">
        <f t="shared" si="3"/>
        <v>0</v>
      </c>
      <c r="F15" s="24">
        <v>0</v>
      </c>
      <c r="G15" s="24">
        <f t="shared" si="4"/>
        <v>40000</v>
      </c>
      <c r="H15" s="24">
        <f>B15</f>
        <v>40000</v>
      </c>
      <c r="I15" s="23" t="s">
        <v>84</v>
      </c>
    </row>
    <row r="16" spans="1:13">
      <c r="A16" s="16" t="s">
        <v>85</v>
      </c>
      <c r="B16" s="33">
        <v>3000</v>
      </c>
      <c r="C16" s="16"/>
      <c r="D16" s="24">
        <v>0</v>
      </c>
      <c r="E16" s="24">
        <f t="shared" si="3"/>
        <v>160</v>
      </c>
      <c r="F16" s="24">
        <v>160</v>
      </c>
      <c r="G16" s="24">
        <f t="shared" si="4"/>
        <v>2840</v>
      </c>
      <c r="H16" s="24">
        <f>B16</f>
        <v>3000</v>
      </c>
      <c r="I16" s="23"/>
    </row>
    <row r="17" spans="1:10">
      <c r="A17" s="16" t="s">
        <v>86</v>
      </c>
      <c r="B17" s="33">
        <v>1000</v>
      </c>
      <c r="C17" s="16"/>
      <c r="D17" s="24">
        <v>0</v>
      </c>
      <c r="E17" s="24">
        <f t="shared" si="3"/>
        <v>0</v>
      </c>
      <c r="F17" s="24">
        <v>0</v>
      </c>
      <c r="G17" s="24">
        <f t="shared" si="4"/>
        <v>1000</v>
      </c>
      <c r="H17" s="24">
        <f>B17</f>
        <v>1000</v>
      </c>
      <c r="I17" s="23"/>
    </row>
    <row r="18" spans="1:10">
      <c r="A18" s="16" t="s">
        <v>87</v>
      </c>
      <c r="B18" s="33">
        <v>3000</v>
      </c>
      <c r="C18" s="16"/>
      <c r="D18" s="24">
        <v>1906.65</v>
      </c>
      <c r="E18" s="24">
        <f t="shared" si="3"/>
        <v>1906.65</v>
      </c>
      <c r="F18" s="24">
        <v>0</v>
      </c>
      <c r="G18" s="24">
        <f t="shared" si="4"/>
        <v>1093.3499999999999</v>
      </c>
      <c r="H18" s="24">
        <f>B18</f>
        <v>3000</v>
      </c>
      <c r="I18" s="161" t="s">
        <v>88</v>
      </c>
    </row>
    <row r="19" spans="1:10">
      <c r="A19" s="16" t="s">
        <v>89</v>
      </c>
      <c r="B19" s="33">
        <v>9000</v>
      </c>
      <c r="C19" s="16"/>
      <c r="D19" s="24">
        <v>0</v>
      </c>
      <c r="E19" s="24">
        <f t="shared" si="3"/>
        <v>2124</v>
      </c>
      <c r="F19" s="24">
        <v>2124</v>
      </c>
      <c r="G19" s="24">
        <f t="shared" si="4"/>
        <v>6876</v>
      </c>
      <c r="H19" s="138">
        <f>B19</f>
        <v>9000</v>
      </c>
      <c r="I19" s="23" t="s">
        <v>90</v>
      </c>
    </row>
    <row r="20" spans="1:10">
      <c r="A20" s="16" t="s">
        <v>91</v>
      </c>
      <c r="B20" s="33">
        <v>0</v>
      </c>
      <c r="C20" s="16"/>
      <c r="D20" s="24">
        <v>0</v>
      </c>
      <c r="E20" s="24">
        <v>109.1</v>
      </c>
      <c r="F20" s="24"/>
      <c r="G20" s="24">
        <f t="shared" si="4"/>
        <v>-109.1</v>
      </c>
      <c r="H20" s="24">
        <v>500</v>
      </c>
      <c r="I20" s="23" t="s">
        <v>92</v>
      </c>
    </row>
    <row r="21" spans="1:10">
      <c r="A21" s="16" t="s">
        <v>93</v>
      </c>
      <c r="B21" s="33">
        <v>1500</v>
      </c>
      <c r="C21" s="16"/>
      <c r="D21" s="24">
        <v>0</v>
      </c>
      <c r="E21" s="24">
        <f t="shared" si="3"/>
        <v>144</v>
      </c>
      <c r="F21" s="24">
        <v>144</v>
      </c>
      <c r="G21" s="24">
        <f t="shared" si="4"/>
        <v>1356</v>
      </c>
      <c r="H21" s="138">
        <f>B21</f>
        <v>1500</v>
      </c>
      <c r="I21" s="23" t="s">
        <v>94</v>
      </c>
    </row>
    <row r="22" spans="1:10">
      <c r="A22" s="16" t="s">
        <v>95</v>
      </c>
      <c r="B22" s="33">
        <v>3000</v>
      </c>
      <c r="C22" s="16" t="s">
        <v>96</v>
      </c>
      <c r="D22" s="24">
        <v>326.45</v>
      </c>
      <c r="E22" s="24">
        <v>712</v>
      </c>
      <c r="F22" s="24">
        <v>586</v>
      </c>
      <c r="G22" s="24">
        <f t="shared" si="4"/>
        <v>2288</v>
      </c>
      <c r="H22" s="24">
        <f>E22/3*12</f>
        <v>2848</v>
      </c>
      <c r="I22" s="23"/>
    </row>
    <row r="23" spans="1:10">
      <c r="A23" s="16" t="s">
        <v>97</v>
      </c>
      <c r="B23" s="33">
        <v>1320</v>
      </c>
      <c r="C23" s="16"/>
      <c r="D23" s="24">
        <v>0</v>
      </c>
      <c r="E23" s="24">
        <f t="shared" si="3"/>
        <v>0</v>
      </c>
      <c r="F23" s="24">
        <v>0</v>
      </c>
      <c r="G23" s="24">
        <f t="shared" si="4"/>
        <v>1320</v>
      </c>
      <c r="H23" s="24">
        <f>B23</f>
        <v>1320</v>
      </c>
      <c r="I23" s="23" t="s">
        <v>98</v>
      </c>
    </row>
    <row r="24" spans="1:10">
      <c r="A24" s="16" t="s">
        <v>99</v>
      </c>
      <c r="B24" s="33">
        <v>3000</v>
      </c>
      <c r="C24" s="16" t="s">
        <v>100</v>
      </c>
      <c r="D24" s="24">
        <v>208.83</v>
      </c>
      <c r="E24" s="24">
        <f t="shared" si="3"/>
        <v>626.83000000000004</v>
      </c>
      <c r="F24" s="24">
        <v>418</v>
      </c>
      <c r="G24" s="24">
        <f t="shared" si="4"/>
        <v>2373.17</v>
      </c>
      <c r="H24" s="24">
        <f>B24</f>
        <v>3000</v>
      </c>
      <c r="I24" s="23" t="s">
        <v>101</v>
      </c>
    </row>
    <row r="25" spans="1:10">
      <c r="A25" s="16" t="s">
        <v>102</v>
      </c>
      <c r="B25" s="33">
        <v>2500</v>
      </c>
      <c r="C25" s="16" t="s">
        <v>100</v>
      </c>
      <c r="D25" s="24">
        <v>87.18</v>
      </c>
      <c r="E25" s="24">
        <f t="shared" si="3"/>
        <v>397.18</v>
      </c>
      <c r="F25" s="24">
        <v>310</v>
      </c>
      <c r="G25" s="24">
        <f t="shared" si="4"/>
        <v>2102.8200000000002</v>
      </c>
      <c r="H25" s="24">
        <f>B25</f>
        <v>2500</v>
      </c>
      <c r="I25" s="23"/>
    </row>
    <row r="26" spans="1:10" ht="15.75">
      <c r="A26" s="156" t="s">
        <v>68</v>
      </c>
      <c r="B26" s="152">
        <f t="shared" ref="B26:H26" si="5">SUM(B8:B25)</f>
        <v>82020</v>
      </c>
      <c r="C26" s="152">
        <f t="shared" si="5"/>
        <v>0</v>
      </c>
      <c r="D26" s="152">
        <f t="shared" si="5"/>
        <v>3639.7999999999997</v>
      </c>
      <c r="E26" s="152">
        <f t="shared" si="5"/>
        <v>8783.4500000000007</v>
      </c>
      <c r="F26" s="152">
        <f t="shared" si="5"/>
        <v>5235</v>
      </c>
      <c r="G26" s="152">
        <f t="shared" si="5"/>
        <v>73236.55</v>
      </c>
      <c r="H26" s="152">
        <f t="shared" si="5"/>
        <v>82368</v>
      </c>
      <c r="I26" s="33"/>
    </row>
    <row r="27" spans="1:10">
      <c r="F27" s="43"/>
      <c r="G27" s="43"/>
      <c r="H27" s="43"/>
      <c r="I27" s="43"/>
      <c r="J27" s="40"/>
    </row>
    <row r="28" spans="1:10">
      <c r="B28" s="2"/>
      <c r="C28" s="40"/>
      <c r="D28" s="40"/>
      <c r="E28" s="40"/>
      <c r="F28" s="40"/>
      <c r="G28" s="40"/>
      <c r="H28" s="40"/>
      <c r="I28" s="40"/>
    </row>
  </sheetData>
  <phoneticPr fontId="5" type="noConversion"/>
  <pageMargins left="0.7" right="0.7" top="0.75" bottom="0.75" header="0.3" footer="0.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ECB0-6942-4BF2-AEBE-A64F439A9462}">
  <dimension ref="A1:H51"/>
  <sheetViews>
    <sheetView showGridLines="0" zoomScaleNormal="100" workbookViewId="0">
      <pane xSplit="1" ySplit="2" topLeftCell="D3" activePane="bottomRight" state="frozen"/>
      <selection pane="bottomRight" activeCell="D34" sqref="D34"/>
      <selection pane="bottomLeft"/>
      <selection pane="topRight"/>
    </sheetView>
  </sheetViews>
  <sheetFormatPr defaultColWidth="9.140625" defaultRowHeight="15"/>
  <cols>
    <col min="1" max="1" width="44.5703125" style="2" customWidth="1"/>
    <col min="2" max="2" width="17.28515625" style="6" customWidth="1"/>
    <col min="3" max="3" width="11.42578125" style="6" customWidth="1"/>
    <col min="4" max="4" width="21.42578125" style="6" customWidth="1"/>
    <col min="5" max="5" width="27.42578125" style="6" hidden="1" customWidth="1"/>
    <col min="6" max="6" width="19.28515625" style="6" customWidth="1"/>
    <col min="7" max="7" width="19.42578125" style="6" bestFit="1" customWidth="1"/>
    <col min="8" max="8" width="120.42578125" style="6" bestFit="1" customWidth="1"/>
    <col min="9" max="16384" width="9.140625" style="2"/>
  </cols>
  <sheetData>
    <row r="1" spans="1:8" ht="15.75">
      <c r="A1" s="103" t="s">
        <v>20</v>
      </c>
      <c r="B1" s="104"/>
      <c r="C1" s="105"/>
      <c r="D1" s="105"/>
      <c r="E1" s="104"/>
      <c r="F1" s="104"/>
      <c r="G1" s="104"/>
      <c r="H1" s="104"/>
    </row>
    <row r="2" spans="1:8" ht="31.5">
      <c r="A2" s="175" t="s">
        <v>1</v>
      </c>
      <c r="B2" s="176" t="s">
        <v>2</v>
      </c>
      <c r="C2" s="177" t="s">
        <v>3</v>
      </c>
      <c r="D2" s="177" t="s">
        <v>30</v>
      </c>
      <c r="E2" s="177" t="s">
        <v>31</v>
      </c>
      <c r="F2" s="177" t="s">
        <v>5</v>
      </c>
      <c r="G2" s="145" t="s">
        <v>6</v>
      </c>
      <c r="H2" s="176" t="s">
        <v>7</v>
      </c>
    </row>
    <row r="3" spans="1:8">
      <c r="A3" s="178" t="s">
        <v>103</v>
      </c>
      <c r="B3" s="179">
        <v>15000</v>
      </c>
      <c r="C3" s="179">
        <v>1455</v>
      </c>
      <c r="D3" s="179">
        <v>3560</v>
      </c>
      <c r="E3" s="180">
        <v>1995</v>
      </c>
      <c r="F3" s="179">
        <f>D3-B3</f>
        <v>-11440</v>
      </c>
      <c r="G3" s="180">
        <f>B3</f>
        <v>15000</v>
      </c>
      <c r="H3" s="179"/>
    </row>
    <row r="4" spans="1:8">
      <c r="A4" s="178" t="s">
        <v>104</v>
      </c>
      <c r="B4" s="179">
        <v>14000</v>
      </c>
      <c r="C4" s="179">
        <v>1459.38</v>
      </c>
      <c r="D4" s="179">
        <v>4265</v>
      </c>
      <c r="E4" s="180">
        <v>2707</v>
      </c>
      <c r="F4" s="179">
        <f t="shared" ref="F4:F10" si="0">D4-B4</f>
        <v>-9735</v>
      </c>
      <c r="G4" s="180">
        <f>B4</f>
        <v>14000</v>
      </c>
      <c r="H4" s="179"/>
    </row>
    <row r="5" spans="1:8">
      <c r="A5" s="178" t="s">
        <v>105</v>
      </c>
      <c r="B5" s="179">
        <v>1000</v>
      </c>
      <c r="C5" s="179">
        <v>0</v>
      </c>
      <c r="D5" s="179">
        <v>0</v>
      </c>
      <c r="E5" s="180">
        <v>112</v>
      </c>
      <c r="F5" s="179">
        <f t="shared" si="0"/>
        <v>-1000</v>
      </c>
      <c r="G5" s="180">
        <f t="shared" ref="G5:G9" si="1">B5</f>
        <v>1000</v>
      </c>
      <c r="H5" s="179"/>
    </row>
    <row r="6" spans="1:8">
      <c r="A6" s="178" t="s">
        <v>106</v>
      </c>
      <c r="B6" s="179">
        <v>45</v>
      </c>
      <c r="C6" s="179">
        <v>0</v>
      </c>
      <c r="D6" s="179">
        <f t="shared" ref="D6:D10" si="2">E6+C6</f>
        <v>0</v>
      </c>
      <c r="E6" s="180">
        <v>0</v>
      </c>
      <c r="F6" s="179">
        <f t="shared" si="0"/>
        <v>-45</v>
      </c>
      <c r="G6" s="180">
        <f t="shared" si="1"/>
        <v>45</v>
      </c>
      <c r="H6" s="179"/>
    </row>
    <row r="7" spans="1:8">
      <c r="A7" s="178" t="s">
        <v>107</v>
      </c>
      <c r="B7" s="179">
        <v>1500</v>
      </c>
      <c r="C7" s="179">
        <v>0</v>
      </c>
      <c r="D7" s="179">
        <f t="shared" si="2"/>
        <v>0</v>
      </c>
      <c r="E7" s="180">
        <v>0</v>
      </c>
      <c r="F7" s="179">
        <f t="shared" si="0"/>
        <v>-1500</v>
      </c>
      <c r="G7" s="180">
        <f t="shared" si="1"/>
        <v>1500</v>
      </c>
      <c r="H7" s="179"/>
    </row>
    <row r="8" spans="1:8">
      <c r="A8" s="178" t="s">
        <v>108</v>
      </c>
      <c r="B8" s="179">
        <v>30000</v>
      </c>
      <c r="C8" s="179">
        <v>0</v>
      </c>
      <c r="D8" s="179">
        <f t="shared" si="2"/>
        <v>0</v>
      </c>
      <c r="E8" s="180">
        <v>0</v>
      </c>
      <c r="F8" s="179">
        <f t="shared" si="0"/>
        <v>-30000</v>
      </c>
      <c r="G8" s="180">
        <f t="shared" si="1"/>
        <v>30000</v>
      </c>
      <c r="H8" s="179" t="s">
        <v>14</v>
      </c>
    </row>
    <row r="9" spans="1:8">
      <c r="A9" s="178" t="s">
        <v>109</v>
      </c>
      <c r="B9" s="179">
        <v>13300</v>
      </c>
      <c r="C9" s="179">
        <v>0</v>
      </c>
      <c r="D9" s="179">
        <f t="shared" si="2"/>
        <v>0</v>
      </c>
      <c r="E9" s="180">
        <v>0</v>
      </c>
      <c r="F9" s="179">
        <f t="shared" si="0"/>
        <v>-13300</v>
      </c>
      <c r="G9" s="180">
        <f t="shared" si="1"/>
        <v>13300</v>
      </c>
      <c r="H9" s="179" t="s">
        <v>14</v>
      </c>
    </row>
    <row r="10" spans="1:8">
      <c r="A10" s="178" t="s">
        <v>110</v>
      </c>
      <c r="B10" s="179">
        <v>17500</v>
      </c>
      <c r="C10" s="179">
        <v>0</v>
      </c>
      <c r="D10" s="179">
        <f t="shared" si="2"/>
        <v>0</v>
      </c>
      <c r="E10" s="180">
        <v>0</v>
      </c>
      <c r="F10" s="179">
        <f t="shared" si="0"/>
        <v>-17500</v>
      </c>
      <c r="G10" s="180">
        <f>B10</f>
        <v>17500</v>
      </c>
      <c r="H10" s="179" t="s">
        <v>14</v>
      </c>
    </row>
    <row r="11" spans="1:8" ht="15.75">
      <c r="A11" s="175" t="s">
        <v>17</v>
      </c>
      <c r="B11" s="181">
        <f t="shared" ref="B11:G11" si="3">SUM(B3:B10)</f>
        <v>92345</v>
      </c>
      <c r="C11" s="181">
        <f t="shared" si="3"/>
        <v>2914.38</v>
      </c>
      <c r="D11" s="181">
        <f t="shared" si="3"/>
        <v>7825</v>
      </c>
      <c r="E11" s="181">
        <f t="shared" si="3"/>
        <v>4814</v>
      </c>
      <c r="F11" s="181">
        <f t="shared" si="3"/>
        <v>-84520</v>
      </c>
      <c r="G11" s="181">
        <f t="shared" si="3"/>
        <v>92345</v>
      </c>
      <c r="H11" s="182"/>
    </row>
    <row r="12" spans="1:8">
      <c r="A12" s="183"/>
      <c r="B12" s="184"/>
      <c r="C12" s="184"/>
      <c r="D12" s="184"/>
      <c r="E12" s="184"/>
      <c r="F12" s="184"/>
      <c r="G12" s="184"/>
      <c r="H12" s="184"/>
    </row>
    <row r="13" spans="1:8" ht="15.75">
      <c r="A13" s="185" t="s">
        <v>18</v>
      </c>
      <c r="B13" s="186"/>
      <c r="C13" s="186"/>
      <c r="D13" s="186"/>
      <c r="E13" s="177"/>
      <c r="F13" s="177"/>
      <c r="G13" s="177"/>
      <c r="H13" s="186"/>
    </row>
    <row r="14" spans="1:8" ht="15.75">
      <c r="A14" s="187" t="s">
        <v>103</v>
      </c>
      <c r="B14" s="179">
        <v>600</v>
      </c>
      <c r="C14" s="188">
        <v>0</v>
      </c>
      <c r="D14" s="188">
        <f>E14+C14</f>
        <v>0</v>
      </c>
      <c r="E14" s="189">
        <v>0</v>
      </c>
      <c r="F14" s="188">
        <f>B14-D14</f>
        <v>600</v>
      </c>
      <c r="G14" s="180">
        <f>B14</f>
        <v>600</v>
      </c>
      <c r="H14" s="190"/>
    </row>
    <row r="15" spans="1:8" ht="15.75">
      <c r="A15" s="187" t="s">
        <v>104</v>
      </c>
      <c r="B15" s="179">
        <v>500</v>
      </c>
      <c r="C15" s="188">
        <v>0</v>
      </c>
      <c r="D15" s="188">
        <f t="shared" ref="D15:D37" si="4">E15+C15</f>
        <v>0</v>
      </c>
      <c r="E15" s="189">
        <v>0</v>
      </c>
      <c r="F15" s="188">
        <f t="shared" ref="F15:F37" si="5">B15-D15</f>
        <v>500</v>
      </c>
      <c r="G15" s="180">
        <f t="shared" ref="G15:G37" si="6">B15</f>
        <v>500</v>
      </c>
      <c r="H15" s="190"/>
    </row>
    <row r="16" spans="1:8" ht="15.75">
      <c r="A16" s="187" t="s">
        <v>105</v>
      </c>
      <c r="B16" s="179">
        <v>500</v>
      </c>
      <c r="C16" s="188">
        <v>0</v>
      </c>
      <c r="D16" s="188">
        <f t="shared" si="4"/>
        <v>0</v>
      </c>
      <c r="E16" s="189">
        <v>0</v>
      </c>
      <c r="F16" s="188">
        <f t="shared" si="5"/>
        <v>500</v>
      </c>
      <c r="G16" s="180">
        <f t="shared" si="6"/>
        <v>500</v>
      </c>
      <c r="H16" s="190"/>
    </row>
    <row r="17" spans="1:8">
      <c r="A17" s="187" t="s">
        <v>106</v>
      </c>
      <c r="B17" s="179">
        <v>200</v>
      </c>
      <c r="C17" s="188">
        <v>0</v>
      </c>
      <c r="D17" s="188">
        <f t="shared" si="4"/>
        <v>0</v>
      </c>
      <c r="E17" s="189">
        <v>0</v>
      </c>
      <c r="F17" s="188">
        <f t="shared" si="5"/>
        <v>200</v>
      </c>
      <c r="G17" s="180">
        <f t="shared" si="6"/>
        <v>200</v>
      </c>
      <c r="H17" s="179"/>
    </row>
    <row r="18" spans="1:8">
      <c r="A18" s="187" t="s">
        <v>107</v>
      </c>
      <c r="B18" s="179">
        <v>1500</v>
      </c>
      <c r="C18" s="188">
        <v>0</v>
      </c>
      <c r="D18" s="188">
        <f t="shared" si="4"/>
        <v>0</v>
      </c>
      <c r="E18" s="189">
        <v>0</v>
      </c>
      <c r="F18" s="188">
        <f t="shared" si="5"/>
        <v>1500</v>
      </c>
      <c r="G18" s="180">
        <f t="shared" si="6"/>
        <v>1500</v>
      </c>
      <c r="H18" s="179"/>
    </row>
    <row r="19" spans="1:8">
      <c r="A19" s="187" t="s">
        <v>40</v>
      </c>
      <c r="B19" s="179">
        <v>3000</v>
      </c>
      <c r="C19" s="188">
        <v>599.47</v>
      </c>
      <c r="D19" s="188">
        <v>119.07</v>
      </c>
      <c r="E19" s="189">
        <v>95</v>
      </c>
      <c r="F19" s="188">
        <f t="shared" si="5"/>
        <v>2880.93</v>
      </c>
      <c r="G19" s="180">
        <f t="shared" si="6"/>
        <v>3000</v>
      </c>
      <c r="H19" s="179"/>
    </row>
    <row r="20" spans="1:8">
      <c r="A20" s="187" t="s">
        <v>111</v>
      </c>
      <c r="B20" s="179">
        <v>18000</v>
      </c>
      <c r="C20" s="191">
        <v>1876</v>
      </c>
      <c r="D20" s="188">
        <f t="shared" si="4"/>
        <v>5624</v>
      </c>
      <c r="E20" s="189">
        <v>3748</v>
      </c>
      <c r="F20" s="188">
        <f t="shared" si="5"/>
        <v>12376</v>
      </c>
      <c r="G20" s="180">
        <f t="shared" si="6"/>
        <v>18000</v>
      </c>
      <c r="H20" s="179" t="s">
        <v>112</v>
      </c>
    </row>
    <row r="21" spans="1:8">
      <c r="A21" s="187" t="s">
        <v>113</v>
      </c>
      <c r="B21" s="179">
        <v>5000</v>
      </c>
      <c r="C21" s="188">
        <v>4.58</v>
      </c>
      <c r="D21" s="188">
        <f t="shared" si="4"/>
        <v>235.58</v>
      </c>
      <c r="E21" s="180">
        <v>231</v>
      </c>
      <c r="F21" s="188">
        <f t="shared" si="5"/>
        <v>4764.42</v>
      </c>
      <c r="G21" s="180">
        <f t="shared" si="6"/>
        <v>5000</v>
      </c>
      <c r="H21" s="179"/>
    </row>
    <row r="22" spans="1:8">
      <c r="A22" s="187" t="s">
        <v>114</v>
      </c>
      <c r="B22" s="179">
        <v>2000</v>
      </c>
      <c r="C22" s="188">
        <v>0</v>
      </c>
      <c r="D22" s="188">
        <f t="shared" si="4"/>
        <v>0</v>
      </c>
      <c r="E22" s="180">
        <v>0</v>
      </c>
      <c r="F22" s="188">
        <f t="shared" si="5"/>
        <v>2000</v>
      </c>
      <c r="G22" s="180">
        <f t="shared" si="6"/>
        <v>2000</v>
      </c>
      <c r="H22" s="179"/>
    </row>
    <row r="23" spans="1:8">
      <c r="A23" s="187" t="s">
        <v>115</v>
      </c>
      <c r="B23" s="179">
        <v>13300</v>
      </c>
      <c r="C23" s="188">
        <v>0</v>
      </c>
      <c r="D23" s="188">
        <f t="shared" si="4"/>
        <v>0</v>
      </c>
      <c r="E23" s="180">
        <v>0</v>
      </c>
      <c r="F23" s="188">
        <f t="shared" si="5"/>
        <v>13300</v>
      </c>
      <c r="G23" s="180">
        <f t="shared" si="6"/>
        <v>13300</v>
      </c>
      <c r="H23" s="192" t="s">
        <v>116</v>
      </c>
    </row>
    <row r="24" spans="1:8">
      <c r="A24" s="187" t="s">
        <v>117</v>
      </c>
      <c r="B24" s="179">
        <v>4200</v>
      </c>
      <c r="C24" s="188">
        <v>0</v>
      </c>
      <c r="D24" s="188">
        <f t="shared" si="4"/>
        <v>1364</v>
      </c>
      <c r="E24" s="180">
        <v>1364</v>
      </c>
      <c r="F24" s="188">
        <f t="shared" si="5"/>
        <v>2836</v>
      </c>
      <c r="G24" s="180">
        <f t="shared" si="6"/>
        <v>4200</v>
      </c>
      <c r="H24" s="179" t="s">
        <v>118</v>
      </c>
    </row>
    <row r="25" spans="1:8">
      <c r="A25" s="187" t="s">
        <v>119</v>
      </c>
      <c r="B25" s="179">
        <v>30000</v>
      </c>
      <c r="C25" s="188">
        <v>0</v>
      </c>
      <c r="D25" s="188">
        <f t="shared" si="4"/>
        <v>0</v>
      </c>
      <c r="E25" s="180">
        <v>0</v>
      </c>
      <c r="F25" s="188">
        <f t="shared" si="5"/>
        <v>30000</v>
      </c>
      <c r="G25" s="180">
        <f t="shared" si="6"/>
        <v>30000</v>
      </c>
      <c r="H25" s="192" t="s">
        <v>116</v>
      </c>
    </row>
    <row r="26" spans="1:8">
      <c r="A26" s="187" t="s">
        <v>120</v>
      </c>
      <c r="B26" s="179">
        <v>2500</v>
      </c>
      <c r="C26" s="188">
        <v>0</v>
      </c>
      <c r="D26" s="188">
        <f t="shared" si="4"/>
        <v>210</v>
      </c>
      <c r="E26" s="180">
        <v>210</v>
      </c>
      <c r="F26" s="188">
        <f t="shared" si="5"/>
        <v>2290</v>
      </c>
      <c r="G26" s="180">
        <f t="shared" si="6"/>
        <v>2500</v>
      </c>
      <c r="H26" s="179"/>
    </row>
    <row r="27" spans="1:8">
      <c r="A27" s="187" t="s">
        <v>121</v>
      </c>
      <c r="B27" s="179">
        <v>8000</v>
      </c>
      <c r="C27" s="191">
        <v>401.92</v>
      </c>
      <c r="D27" s="188">
        <v>5980.45</v>
      </c>
      <c r="E27" s="180">
        <v>5961</v>
      </c>
      <c r="F27" s="188">
        <f t="shared" si="5"/>
        <v>2019.5500000000002</v>
      </c>
      <c r="G27" s="180">
        <f t="shared" si="6"/>
        <v>8000</v>
      </c>
      <c r="H27" s="193"/>
    </row>
    <row r="28" spans="1:8">
      <c r="A28" s="187" t="s">
        <v>122</v>
      </c>
      <c r="B28" s="179">
        <v>500</v>
      </c>
      <c r="C28" s="191">
        <v>0</v>
      </c>
      <c r="D28" s="188">
        <f t="shared" si="4"/>
        <v>60</v>
      </c>
      <c r="E28" s="180">
        <v>60</v>
      </c>
      <c r="F28" s="188">
        <f t="shared" si="5"/>
        <v>440</v>
      </c>
      <c r="G28" s="180">
        <f t="shared" si="6"/>
        <v>500</v>
      </c>
      <c r="H28" s="179" t="s">
        <v>123</v>
      </c>
    </row>
    <row r="29" spans="1:8">
      <c r="A29" s="187" t="s">
        <v>124</v>
      </c>
      <c r="B29" s="179">
        <v>350</v>
      </c>
      <c r="C29" s="191">
        <v>44</v>
      </c>
      <c r="D29" s="188">
        <f t="shared" si="4"/>
        <v>88</v>
      </c>
      <c r="E29" s="180">
        <v>44</v>
      </c>
      <c r="F29" s="188">
        <f t="shared" si="5"/>
        <v>262</v>
      </c>
      <c r="G29" s="180">
        <f t="shared" si="6"/>
        <v>350</v>
      </c>
      <c r="H29" s="179" t="s">
        <v>125</v>
      </c>
    </row>
    <row r="30" spans="1:8">
      <c r="A30" s="187" t="s">
        <v>126</v>
      </c>
      <c r="B30" s="179">
        <v>500</v>
      </c>
      <c r="C30" s="188">
        <v>0</v>
      </c>
      <c r="D30" s="188">
        <f t="shared" si="4"/>
        <v>0</v>
      </c>
      <c r="E30" s="180">
        <v>0</v>
      </c>
      <c r="F30" s="188">
        <f t="shared" si="5"/>
        <v>500</v>
      </c>
      <c r="G30" s="180">
        <f t="shared" si="6"/>
        <v>500</v>
      </c>
      <c r="H30" s="179" t="s">
        <v>127</v>
      </c>
    </row>
    <row r="31" spans="1:8">
      <c r="A31" s="187" t="s">
        <v>128</v>
      </c>
      <c r="B31" s="179">
        <v>22000</v>
      </c>
      <c r="C31" s="188">
        <v>0</v>
      </c>
      <c r="D31" s="188">
        <f t="shared" si="4"/>
        <v>0</v>
      </c>
      <c r="E31" s="180">
        <v>0</v>
      </c>
      <c r="F31" s="188">
        <f t="shared" si="5"/>
        <v>22000</v>
      </c>
      <c r="G31" s="180">
        <f t="shared" si="6"/>
        <v>22000</v>
      </c>
      <c r="H31" s="192" t="s">
        <v>129</v>
      </c>
    </row>
    <row r="32" spans="1:8">
      <c r="A32" s="187" t="s">
        <v>130</v>
      </c>
      <c r="B32" s="179">
        <v>1500</v>
      </c>
      <c r="C32" s="191">
        <v>371.77</v>
      </c>
      <c r="D32" s="188">
        <f t="shared" si="4"/>
        <v>538.77</v>
      </c>
      <c r="E32" s="180">
        <v>167</v>
      </c>
      <c r="F32" s="188">
        <f t="shared" si="5"/>
        <v>961.23</v>
      </c>
      <c r="G32" s="180">
        <f t="shared" si="6"/>
        <v>1500</v>
      </c>
      <c r="H32" s="179" t="s">
        <v>131</v>
      </c>
    </row>
    <row r="33" spans="1:8">
      <c r="A33" s="187" t="s">
        <v>132</v>
      </c>
      <c r="B33" s="179">
        <v>700</v>
      </c>
      <c r="C33" s="188">
        <v>0</v>
      </c>
      <c r="D33" s="188">
        <f t="shared" si="4"/>
        <v>138</v>
      </c>
      <c r="E33" s="180">
        <v>138</v>
      </c>
      <c r="F33" s="188">
        <f t="shared" si="5"/>
        <v>562</v>
      </c>
      <c r="G33" s="180">
        <f t="shared" si="6"/>
        <v>700</v>
      </c>
      <c r="H33" s="179"/>
    </row>
    <row r="34" spans="1:8">
      <c r="A34" s="187" t="s">
        <v>133</v>
      </c>
      <c r="B34" s="179">
        <v>1100</v>
      </c>
      <c r="C34" s="188">
        <v>0</v>
      </c>
      <c r="D34" s="188">
        <f t="shared" si="4"/>
        <v>0</v>
      </c>
      <c r="E34" s="180">
        <v>0</v>
      </c>
      <c r="F34" s="188">
        <f t="shared" si="5"/>
        <v>1100</v>
      </c>
      <c r="G34" s="180">
        <f t="shared" si="6"/>
        <v>1100</v>
      </c>
      <c r="H34" s="179" t="s">
        <v>134</v>
      </c>
    </row>
    <row r="35" spans="1:8">
      <c r="A35" s="187" t="s">
        <v>135</v>
      </c>
      <c r="B35" s="179">
        <v>500</v>
      </c>
      <c r="C35" s="188">
        <v>0</v>
      </c>
      <c r="D35" s="188">
        <f t="shared" si="4"/>
        <v>0</v>
      </c>
      <c r="E35" s="180">
        <v>0</v>
      </c>
      <c r="F35" s="188">
        <f t="shared" si="5"/>
        <v>500</v>
      </c>
      <c r="G35" s="180">
        <f t="shared" si="6"/>
        <v>500</v>
      </c>
      <c r="H35" s="179"/>
    </row>
    <row r="36" spans="1:8">
      <c r="A36" s="187" t="s">
        <v>136</v>
      </c>
      <c r="B36" s="179">
        <v>2500</v>
      </c>
      <c r="C36" s="188">
        <v>0</v>
      </c>
      <c r="D36" s="188">
        <f t="shared" si="4"/>
        <v>0</v>
      </c>
      <c r="E36" s="180">
        <v>0</v>
      </c>
      <c r="F36" s="188">
        <f t="shared" si="5"/>
        <v>2500</v>
      </c>
      <c r="G36" s="180">
        <f t="shared" si="6"/>
        <v>2500</v>
      </c>
      <c r="H36" s="179"/>
    </row>
    <row r="37" spans="1:8">
      <c r="A37" s="187" t="s">
        <v>137</v>
      </c>
      <c r="B37" s="179">
        <v>200</v>
      </c>
      <c r="C37" s="188">
        <v>0</v>
      </c>
      <c r="D37" s="188">
        <f t="shared" si="4"/>
        <v>0</v>
      </c>
      <c r="E37" s="180">
        <v>0</v>
      </c>
      <c r="F37" s="188">
        <f t="shared" si="5"/>
        <v>200</v>
      </c>
      <c r="G37" s="180">
        <f t="shared" si="6"/>
        <v>200</v>
      </c>
      <c r="H37" s="179" t="s">
        <v>138</v>
      </c>
    </row>
    <row r="38" spans="1:8" ht="15.75">
      <c r="A38" s="194" t="s">
        <v>68</v>
      </c>
      <c r="B38" s="195">
        <f t="shared" ref="B38:G38" si="7">SUM(B14:B37)</f>
        <v>119150</v>
      </c>
      <c r="C38" s="195">
        <f t="shared" si="7"/>
        <v>3297.7400000000002</v>
      </c>
      <c r="D38" s="195">
        <f>SUM(D14:D37)</f>
        <v>14357.869999999999</v>
      </c>
      <c r="E38" s="195">
        <f t="shared" si="7"/>
        <v>12018</v>
      </c>
      <c r="F38" s="195">
        <f t="shared" si="7"/>
        <v>104792.13</v>
      </c>
      <c r="G38" s="195">
        <f t="shared" si="7"/>
        <v>119150</v>
      </c>
      <c r="H38" s="182"/>
    </row>
    <row r="39" spans="1:8">
      <c r="A39" s="193"/>
      <c r="B39" s="196"/>
      <c r="C39" s="196"/>
      <c r="D39" s="196"/>
      <c r="E39" s="196"/>
      <c r="F39" s="196"/>
      <c r="G39" s="196"/>
      <c r="H39" s="196"/>
    </row>
    <row r="40" spans="1:8">
      <c r="A40" s="193"/>
      <c r="B40" s="196"/>
      <c r="C40" s="196"/>
      <c r="D40" s="196"/>
      <c r="E40" s="196"/>
      <c r="F40" s="196"/>
      <c r="G40" s="196"/>
      <c r="H40" s="196"/>
    </row>
    <row r="41" spans="1:8">
      <c r="A41" s="193"/>
      <c r="B41" s="196"/>
      <c r="C41" s="196"/>
      <c r="D41" s="196"/>
      <c r="E41" s="196"/>
      <c r="F41" s="196"/>
      <c r="G41" s="196"/>
      <c r="H41" s="196"/>
    </row>
    <row r="42" spans="1:8">
      <c r="A42" s="193"/>
      <c r="B42" s="196"/>
      <c r="C42" s="196"/>
      <c r="D42" s="196"/>
      <c r="E42" s="196"/>
      <c r="F42" s="196"/>
      <c r="G42" s="196"/>
      <c r="H42" s="196"/>
    </row>
    <row r="43" spans="1:8">
      <c r="A43" s="193"/>
      <c r="B43" s="196"/>
      <c r="C43" s="196"/>
      <c r="D43" s="196"/>
      <c r="E43" s="196"/>
      <c r="F43" s="196"/>
      <c r="G43" s="196"/>
      <c r="H43" s="196"/>
    </row>
    <row r="44" spans="1:8">
      <c r="A44" s="193"/>
      <c r="B44" s="196"/>
      <c r="C44" s="196"/>
      <c r="D44" s="196"/>
      <c r="E44" s="196"/>
      <c r="F44" s="196"/>
      <c r="G44" s="196"/>
      <c r="H44" s="196"/>
    </row>
    <row r="45" spans="1:8">
      <c r="A45" s="193"/>
      <c r="B45" s="196"/>
      <c r="C45" s="196"/>
      <c r="D45" s="196"/>
      <c r="E45" s="196"/>
      <c r="F45" s="196"/>
      <c r="G45" s="196"/>
      <c r="H45" s="196"/>
    </row>
    <row r="46" spans="1:8">
      <c r="A46" s="193"/>
      <c r="B46" s="196"/>
      <c r="C46" s="196"/>
      <c r="D46" s="196"/>
      <c r="E46" s="196"/>
      <c r="F46" s="196"/>
      <c r="G46" s="196"/>
      <c r="H46" s="196"/>
    </row>
    <row r="47" spans="1:8">
      <c r="A47" s="193"/>
      <c r="B47" s="196"/>
      <c r="C47" s="196"/>
      <c r="D47" s="196"/>
      <c r="E47" s="196"/>
      <c r="F47" s="196"/>
      <c r="G47" s="196"/>
      <c r="H47" s="196"/>
    </row>
    <row r="48" spans="1:8">
      <c r="A48" s="193"/>
      <c r="B48" s="196"/>
      <c r="C48" s="196"/>
      <c r="D48" s="196"/>
      <c r="E48" s="196"/>
      <c r="F48" s="196"/>
      <c r="G48" s="196"/>
      <c r="H48" s="196"/>
    </row>
    <row r="49" spans="1:8">
      <c r="A49" s="193"/>
      <c r="B49" s="196"/>
      <c r="C49" s="196"/>
      <c r="D49" s="196"/>
      <c r="E49" s="196"/>
      <c r="F49" s="196"/>
      <c r="G49" s="196"/>
      <c r="H49" s="196"/>
    </row>
    <row r="50" spans="1:8">
      <c r="A50" s="193"/>
      <c r="B50" s="196"/>
      <c r="C50" s="196"/>
      <c r="D50" s="196"/>
      <c r="E50" s="196"/>
      <c r="F50" s="196"/>
      <c r="G50" s="196"/>
      <c r="H50" s="196"/>
    </row>
    <row r="51" spans="1:8">
      <c r="A51" s="193"/>
      <c r="B51" s="196"/>
      <c r="C51" s="196"/>
      <c r="D51" s="196"/>
      <c r="E51" s="196"/>
      <c r="F51" s="196"/>
      <c r="G51" s="196"/>
      <c r="H51" s="19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AC3E-71AE-4A23-A5EC-76D137071A83}">
  <dimension ref="A1:H9"/>
  <sheetViews>
    <sheetView showGridLines="0" workbookViewId="0">
      <selection activeCell="G6" sqref="G6"/>
    </sheetView>
  </sheetViews>
  <sheetFormatPr defaultColWidth="9.140625" defaultRowHeight="15" customHeight="1"/>
  <cols>
    <col min="1" max="1" width="58.28515625" style="2" bestFit="1" customWidth="1"/>
    <col min="2" max="2" width="18.42578125" style="51" customWidth="1"/>
    <col min="3" max="4" width="9" style="51" customWidth="1"/>
    <col min="5" max="5" width="12.28515625" style="51" hidden="1" customWidth="1"/>
    <col min="6" max="6" width="17" style="51" customWidth="1"/>
    <col min="7" max="7" width="18.28515625" style="51" customWidth="1"/>
    <col min="8" max="8" width="31" style="2" bestFit="1" customWidth="1"/>
    <col min="9" max="16384" width="9.140625" style="2"/>
  </cols>
  <sheetData>
    <row r="1" spans="1:8" ht="15.75">
      <c r="A1" s="103" t="s">
        <v>12</v>
      </c>
      <c r="B1" s="104"/>
      <c r="C1" s="104"/>
      <c r="D1" s="104"/>
      <c r="E1" s="104"/>
      <c r="F1" s="104"/>
      <c r="G1" s="104"/>
      <c r="H1" s="104"/>
    </row>
    <row r="2" spans="1:8" ht="15" customHeight="1">
      <c r="A2" s="36" t="s">
        <v>1</v>
      </c>
      <c r="B2" s="106" t="s">
        <v>139</v>
      </c>
      <c r="C2" s="26" t="s">
        <v>140</v>
      </c>
      <c r="D2" s="26" t="s">
        <v>30</v>
      </c>
      <c r="E2" s="26" t="s">
        <v>31</v>
      </c>
      <c r="F2" s="26" t="s">
        <v>5</v>
      </c>
      <c r="G2" s="26" t="s">
        <v>6</v>
      </c>
      <c r="H2" s="26" t="s">
        <v>7</v>
      </c>
    </row>
    <row r="3" spans="1:8" ht="15" customHeight="1">
      <c r="A3" s="149" t="s">
        <v>12</v>
      </c>
      <c r="B3" s="157">
        <v>0</v>
      </c>
      <c r="C3" s="157">
        <v>0</v>
      </c>
      <c r="D3" s="157">
        <v>0</v>
      </c>
      <c r="E3" s="157">
        <v>0</v>
      </c>
      <c r="F3" s="157">
        <f>D3-B3</f>
        <v>0</v>
      </c>
      <c r="G3" s="158">
        <f>B3</f>
        <v>0</v>
      </c>
      <c r="H3" s="16"/>
    </row>
    <row r="4" spans="1:8" ht="15" customHeight="1">
      <c r="A4" s="156" t="s">
        <v>17</v>
      </c>
      <c r="B4" s="159">
        <v>0</v>
      </c>
      <c r="C4" s="159">
        <v>0</v>
      </c>
      <c r="D4" s="159">
        <v>0</v>
      </c>
      <c r="E4" s="159"/>
      <c r="F4" s="159">
        <v>0</v>
      </c>
      <c r="G4" s="159">
        <v>0</v>
      </c>
      <c r="H4" s="48"/>
    </row>
    <row r="5" spans="1:8" ht="15" customHeight="1">
      <c r="A5" s="36" t="s">
        <v>141</v>
      </c>
      <c r="B5" s="52"/>
      <c r="C5" s="52"/>
      <c r="D5" s="52"/>
      <c r="E5" s="52"/>
      <c r="F5" s="52"/>
      <c r="G5" s="52"/>
      <c r="H5" s="49"/>
    </row>
    <row r="6" spans="1:8" ht="15" customHeight="1">
      <c r="A6" s="16" t="s">
        <v>12</v>
      </c>
      <c r="B6" s="50">
        <v>2000</v>
      </c>
      <c r="C6" s="50">
        <v>151.9</v>
      </c>
      <c r="D6" s="50">
        <f>E6+C6</f>
        <v>229.9</v>
      </c>
      <c r="E6" s="50">
        <v>78</v>
      </c>
      <c r="F6" s="50">
        <f>B6-D6</f>
        <v>1770.1</v>
      </c>
      <c r="G6" s="140">
        <f>B6</f>
        <v>2000</v>
      </c>
      <c r="H6" s="47" t="s">
        <v>142</v>
      </c>
    </row>
    <row r="7" spans="1:8" ht="15" customHeight="1">
      <c r="A7" s="160" t="s">
        <v>68</v>
      </c>
      <c r="B7" s="159">
        <f t="shared" ref="B7:G7" si="0">SUM(B6)</f>
        <v>2000</v>
      </c>
      <c r="C7" s="159">
        <f t="shared" si="0"/>
        <v>151.9</v>
      </c>
      <c r="D7" s="159">
        <f t="shared" si="0"/>
        <v>229.9</v>
      </c>
      <c r="E7" s="159">
        <f t="shared" si="0"/>
        <v>78</v>
      </c>
      <c r="F7" s="159">
        <f t="shared" si="0"/>
        <v>1770.1</v>
      </c>
      <c r="G7" s="159">
        <f t="shared" si="0"/>
        <v>2000</v>
      </c>
      <c r="H7" s="53"/>
    </row>
    <row r="9" spans="1:8" ht="15" customHeight="1">
      <c r="B9" s="54"/>
      <c r="C9" s="54"/>
      <c r="D9" s="54"/>
      <c r="E9" s="54"/>
      <c r="F9" s="54"/>
      <c r="G9" s="5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F1A6-2869-4CFC-A9EC-529EB60DB894}">
  <dimension ref="A1:G17"/>
  <sheetViews>
    <sheetView showGridLines="0" workbookViewId="0">
      <pane xSplit="1" ySplit="2" topLeftCell="B3" activePane="bottomRight" state="frozen"/>
      <selection pane="bottomRight" activeCell="A11" sqref="A11"/>
      <selection pane="bottomLeft"/>
      <selection pane="topRight"/>
    </sheetView>
  </sheetViews>
  <sheetFormatPr defaultColWidth="9.140625" defaultRowHeight="15" customHeight="1"/>
  <cols>
    <col min="1" max="1" width="93.5703125" style="2" customWidth="1"/>
    <col min="2" max="2" width="17.28515625" style="51" customWidth="1"/>
    <col min="3" max="3" width="8.28515625" style="51" bestFit="1" customWidth="1"/>
    <col min="4" max="4" width="11.5703125" style="2" customWidth="1"/>
    <col min="5" max="5" width="27.85546875" style="2" customWidth="1"/>
    <col min="6" max="6" width="23.5703125" style="2" bestFit="1" customWidth="1"/>
    <col min="7" max="7" width="34.7109375" style="2" bestFit="1" customWidth="1"/>
    <col min="8" max="16384" width="9.140625" style="2"/>
  </cols>
  <sheetData>
    <row r="1" spans="1:7" ht="15.75">
      <c r="A1" s="103" t="s">
        <v>143</v>
      </c>
      <c r="B1" s="104"/>
      <c r="C1" s="104"/>
      <c r="D1" s="104"/>
      <c r="E1" s="104"/>
      <c r="F1" s="104"/>
      <c r="G1" s="104"/>
    </row>
    <row r="2" spans="1:7" ht="15.75">
      <c r="A2" s="66" t="s">
        <v>144</v>
      </c>
      <c r="B2" s="94" t="s">
        <v>145</v>
      </c>
      <c r="C2" s="94" t="s">
        <v>3</v>
      </c>
      <c r="D2" s="94" t="s">
        <v>30</v>
      </c>
      <c r="E2" s="94" t="s">
        <v>5</v>
      </c>
      <c r="F2" s="94" t="s">
        <v>6</v>
      </c>
      <c r="G2" s="94" t="s">
        <v>7</v>
      </c>
    </row>
    <row r="3" spans="1:7">
      <c r="A3" s="16" t="s">
        <v>146</v>
      </c>
      <c r="B3" s="13">
        <v>0</v>
      </c>
      <c r="C3" s="13">
        <v>0</v>
      </c>
      <c r="D3" s="13">
        <v>670</v>
      </c>
      <c r="E3" s="13">
        <f>D3-B3</f>
        <v>670</v>
      </c>
      <c r="F3" s="139">
        <f>D3</f>
        <v>670</v>
      </c>
      <c r="G3" s="16" t="s">
        <v>147</v>
      </c>
    </row>
    <row r="4" spans="1:7" ht="15.75">
      <c r="A4" s="156" t="s">
        <v>17</v>
      </c>
      <c r="B4" s="152">
        <f>B3</f>
        <v>0</v>
      </c>
      <c r="C4" s="152">
        <v>0</v>
      </c>
      <c r="D4" s="152">
        <v>670</v>
      </c>
      <c r="E4" s="152">
        <f>E3</f>
        <v>670</v>
      </c>
      <c r="F4" s="152">
        <f>F3</f>
        <v>670</v>
      </c>
      <c r="G4" s="33"/>
    </row>
    <row r="5" spans="1:7" ht="15.75">
      <c r="A5" s="111" t="s">
        <v>141</v>
      </c>
      <c r="B5" s="56"/>
      <c r="C5" s="57"/>
      <c r="D5" s="57"/>
      <c r="E5" s="57"/>
      <c r="F5" s="57"/>
      <c r="G5" s="48"/>
    </row>
    <row r="6" spans="1:7">
      <c r="A6" s="16" t="s">
        <v>148</v>
      </c>
      <c r="B6" s="13">
        <v>1500</v>
      </c>
      <c r="C6" s="53">
        <v>0</v>
      </c>
      <c r="D6" s="137">
        <v>0</v>
      </c>
      <c r="E6" s="53">
        <f>B6-D6</f>
        <v>1500</v>
      </c>
      <c r="F6" s="139">
        <f t="shared" ref="F6:F11" si="0">B6</f>
        <v>1500</v>
      </c>
      <c r="G6" s="48" t="s">
        <v>149</v>
      </c>
    </row>
    <row r="7" spans="1:7">
      <c r="A7" s="16" t="s">
        <v>150</v>
      </c>
      <c r="B7" s="13">
        <v>1000</v>
      </c>
      <c r="C7" s="53">
        <v>0</v>
      </c>
      <c r="D7" s="137">
        <v>0</v>
      </c>
      <c r="E7" s="53">
        <f t="shared" ref="E7:E13" si="1">B7-D7</f>
        <v>1000</v>
      </c>
      <c r="F7" s="139">
        <f t="shared" si="0"/>
        <v>1000</v>
      </c>
      <c r="G7" s="48" t="s">
        <v>149</v>
      </c>
    </row>
    <row r="8" spans="1:7">
      <c r="A8" s="16" t="s">
        <v>151</v>
      </c>
      <c r="B8" s="13">
        <v>3150</v>
      </c>
      <c r="C8" s="53">
        <v>0</v>
      </c>
      <c r="D8" s="137">
        <v>0</v>
      </c>
      <c r="E8" s="53">
        <f t="shared" si="1"/>
        <v>3150</v>
      </c>
      <c r="F8" s="139">
        <f t="shared" si="0"/>
        <v>3150</v>
      </c>
      <c r="G8" s="48" t="s">
        <v>149</v>
      </c>
    </row>
    <row r="9" spans="1:7">
      <c r="A9" s="16" t="s">
        <v>152</v>
      </c>
      <c r="B9" s="13">
        <v>200</v>
      </c>
      <c r="C9" s="53">
        <v>0</v>
      </c>
      <c r="D9" s="137">
        <v>0</v>
      </c>
      <c r="E9" s="53">
        <f t="shared" si="1"/>
        <v>200</v>
      </c>
      <c r="F9" s="139">
        <f t="shared" si="0"/>
        <v>200</v>
      </c>
      <c r="G9" s="48" t="s">
        <v>153</v>
      </c>
    </row>
    <row r="10" spans="1:7">
      <c r="A10" s="16" t="s">
        <v>154</v>
      </c>
      <c r="B10" s="13">
        <v>3500</v>
      </c>
      <c r="C10" s="53">
        <v>0</v>
      </c>
      <c r="D10" s="137">
        <v>0</v>
      </c>
      <c r="E10" s="53">
        <f t="shared" si="1"/>
        <v>3500</v>
      </c>
      <c r="F10" s="139">
        <f t="shared" si="0"/>
        <v>3500</v>
      </c>
      <c r="G10" s="16" t="s">
        <v>155</v>
      </c>
    </row>
    <row r="11" spans="1:7">
      <c r="A11" s="16" t="s">
        <v>156</v>
      </c>
      <c r="B11" s="13">
        <v>3500</v>
      </c>
      <c r="C11" s="53">
        <v>0</v>
      </c>
      <c r="D11" s="137">
        <v>0</v>
      </c>
      <c r="E11" s="53">
        <f t="shared" si="1"/>
        <v>3500</v>
      </c>
      <c r="F11" s="139">
        <f t="shared" si="0"/>
        <v>3500</v>
      </c>
      <c r="G11" s="16" t="s">
        <v>157</v>
      </c>
    </row>
    <row r="12" spans="1:7">
      <c r="A12" s="16" t="s">
        <v>158</v>
      </c>
      <c r="B12" s="13">
        <v>2500</v>
      </c>
      <c r="C12" s="53">
        <v>1550</v>
      </c>
      <c r="D12" s="137">
        <v>2497.1999999999998</v>
      </c>
      <c r="E12" s="53">
        <f t="shared" si="1"/>
        <v>2.8000000000001819</v>
      </c>
      <c r="F12" s="139">
        <f>D12</f>
        <v>2497.1999999999998</v>
      </c>
      <c r="G12" s="16"/>
    </row>
    <row r="13" spans="1:7">
      <c r="A13" s="16" t="s">
        <v>159</v>
      </c>
      <c r="B13" s="13">
        <v>500</v>
      </c>
      <c r="C13" s="53">
        <v>0</v>
      </c>
      <c r="D13" s="137">
        <v>496</v>
      </c>
      <c r="E13" s="53">
        <f t="shared" si="1"/>
        <v>4</v>
      </c>
      <c r="F13" s="139">
        <f>D13</f>
        <v>496</v>
      </c>
      <c r="G13" s="16"/>
    </row>
    <row r="14" spans="1:7">
      <c r="A14" s="16" t="s">
        <v>160</v>
      </c>
      <c r="B14" s="13">
        <v>1000</v>
      </c>
      <c r="C14" s="53">
        <v>0</v>
      </c>
      <c r="D14" s="24">
        <v>144.25</v>
      </c>
      <c r="E14" s="53">
        <v>0</v>
      </c>
      <c r="F14" s="139">
        <f>B14</f>
        <v>1000</v>
      </c>
      <c r="G14" s="48"/>
    </row>
    <row r="15" spans="1:7" ht="15.75">
      <c r="A15" s="156" t="s">
        <v>68</v>
      </c>
      <c r="B15" s="157">
        <f t="shared" ref="B15:E15" si="2">SUM(B6:B14)</f>
        <v>16850</v>
      </c>
      <c r="C15" s="157">
        <f t="shared" ref="C15" si="3">SUM(C6:C14)</f>
        <v>1550</v>
      </c>
      <c r="D15" s="157">
        <f t="shared" si="2"/>
        <v>3137.45</v>
      </c>
      <c r="E15" s="157">
        <f t="shared" si="2"/>
        <v>12856.8</v>
      </c>
      <c r="F15" s="157">
        <f>SUM(F6:F14)</f>
        <v>16843.2</v>
      </c>
      <c r="G15" s="33"/>
    </row>
    <row r="16" spans="1:7" ht="15" customHeight="1">
      <c r="A16" s="2" t="s">
        <v>161</v>
      </c>
    </row>
    <row r="17" spans="2:3" ht="15" customHeight="1">
      <c r="B17" s="54"/>
      <c r="C17" s="5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D8EB-71BB-4646-8AF2-1ACA2985EE05}">
  <dimension ref="A1:G12"/>
  <sheetViews>
    <sheetView showGridLines="0" workbookViewId="0">
      <selection activeCell="F7" sqref="F7"/>
    </sheetView>
  </sheetViews>
  <sheetFormatPr defaultRowHeight="15" customHeight="1"/>
  <cols>
    <col min="1" max="1" width="52.5703125" customWidth="1"/>
    <col min="2" max="3" width="13.140625" style="1" customWidth="1"/>
    <col min="4" max="4" width="12.85546875" style="1" customWidth="1"/>
    <col min="5" max="6" width="11.85546875" style="1" customWidth="1"/>
    <col min="7" max="7" width="45.28515625" bestFit="1" customWidth="1"/>
  </cols>
  <sheetData>
    <row r="1" spans="1:7" ht="15.75">
      <c r="A1" s="103" t="s">
        <v>14</v>
      </c>
      <c r="B1" s="109"/>
      <c r="C1" s="109"/>
      <c r="D1" s="110"/>
      <c r="E1" s="109"/>
      <c r="F1" s="109"/>
      <c r="G1" s="3"/>
    </row>
    <row r="2" spans="1:7" ht="15.75">
      <c r="A2" s="66" t="s">
        <v>144</v>
      </c>
      <c r="B2" s="62" t="s">
        <v>139</v>
      </c>
      <c r="C2" s="62" t="s">
        <v>3</v>
      </c>
      <c r="D2" s="62" t="s">
        <v>4</v>
      </c>
      <c r="E2" s="62" t="s">
        <v>5</v>
      </c>
      <c r="F2" s="62" t="s">
        <v>6</v>
      </c>
      <c r="G2" s="10" t="s">
        <v>7</v>
      </c>
    </row>
    <row r="3" spans="1:7" ht="15.75">
      <c r="A3" s="65" t="s">
        <v>162</v>
      </c>
      <c r="B3" s="47">
        <v>0</v>
      </c>
      <c r="C3" s="47">
        <v>0</v>
      </c>
      <c r="D3" s="47">
        <v>0</v>
      </c>
      <c r="E3" s="47">
        <f>D3-B3</f>
        <v>0</v>
      </c>
      <c r="F3" s="141">
        <f>B3</f>
        <v>0</v>
      </c>
      <c r="G3" s="9"/>
    </row>
    <row r="4" spans="1:7" ht="15.75">
      <c r="A4" s="149" t="s">
        <v>17</v>
      </c>
      <c r="B4" s="154">
        <v>0</v>
      </c>
      <c r="C4" s="154">
        <v>0</v>
      </c>
      <c r="D4" s="154">
        <v>0</v>
      </c>
      <c r="E4" s="154">
        <v>0</v>
      </c>
      <c r="F4" s="154">
        <v>0</v>
      </c>
      <c r="G4" s="9"/>
    </row>
    <row r="5" spans="1:7">
      <c r="A5" s="64"/>
      <c r="B5" s="60"/>
      <c r="C5" s="60"/>
      <c r="D5" s="60"/>
      <c r="E5" s="60"/>
      <c r="F5" s="60"/>
      <c r="G5" s="9"/>
    </row>
    <row r="6" spans="1:7" ht="15.75">
      <c r="A6" s="67" t="s">
        <v>141</v>
      </c>
      <c r="B6" s="61"/>
      <c r="C6" s="61"/>
      <c r="D6" s="61"/>
      <c r="E6" s="61"/>
      <c r="F6" s="61"/>
      <c r="G6" s="9"/>
    </row>
    <row r="7" spans="1:7" ht="15.75">
      <c r="A7" s="63" t="s">
        <v>163</v>
      </c>
      <c r="B7" s="47">
        <v>5000</v>
      </c>
      <c r="C7" s="47">
        <v>300</v>
      </c>
      <c r="D7" s="47">
        <v>600</v>
      </c>
      <c r="E7" s="47">
        <f>B7-D7</f>
        <v>4400</v>
      </c>
      <c r="F7" s="141">
        <f>B7</f>
        <v>5000</v>
      </c>
      <c r="G7" s="16" t="s">
        <v>164</v>
      </c>
    </row>
    <row r="8" spans="1:7" ht="15.75">
      <c r="A8" s="149" t="s">
        <v>68</v>
      </c>
      <c r="B8" s="155">
        <f>B7</f>
        <v>5000</v>
      </c>
      <c r="C8" s="155">
        <f>C7</f>
        <v>300</v>
      </c>
      <c r="D8" s="155">
        <f>D7</f>
        <v>600</v>
      </c>
      <c r="E8" s="155">
        <f t="shared" ref="E8:F8" si="0">E7</f>
        <v>4400</v>
      </c>
      <c r="F8" s="155">
        <f t="shared" si="0"/>
        <v>5000</v>
      </c>
      <c r="G8" s="9"/>
    </row>
    <row r="9" spans="1:7">
      <c r="A9" s="3"/>
      <c r="B9" s="4"/>
      <c r="C9" s="4"/>
      <c r="D9" s="4"/>
      <c r="E9" s="4"/>
      <c r="F9" s="4"/>
      <c r="G9" s="5"/>
    </row>
    <row r="11" spans="1:7" ht="15" customHeight="1">
      <c r="B11" s="7"/>
      <c r="C11" s="7"/>
      <c r="D11" s="7"/>
      <c r="E11" s="7"/>
      <c r="F11" s="7"/>
      <c r="G11" s="58"/>
    </row>
    <row r="12" spans="1:7" ht="15" customHeight="1">
      <c r="B12" s="11"/>
      <c r="C12" s="11"/>
      <c r="D12" s="11"/>
      <c r="E12" s="11"/>
      <c r="F12" s="11"/>
      <c r="G12" s="58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172-A02D-4468-AF20-0330448995B2}">
  <dimension ref="A1:H11"/>
  <sheetViews>
    <sheetView showGridLines="0" workbookViewId="0">
      <selection activeCell="F7" sqref="F7"/>
    </sheetView>
  </sheetViews>
  <sheetFormatPr defaultRowHeight="15" customHeight="1"/>
  <cols>
    <col min="1" max="1" width="58.28515625" bestFit="1" customWidth="1"/>
    <col min="2" max="2" width="17.42578125" style="1" bestFit="1" customWidth="1"/>
    <col min="3" max="3" width="12.85546875" customWidth="1"/>
    <col min="7" max="7" width="50.7109375" bestFit="1" customWidth="1"/>
  </cols>
  <sheetData>
    <row r="1" spans="1:8" ht="15.75">
      <c r="A1" s="32" t="s">
        <v>165</v>
      </c>
      <c r="B1" s="107"/>
      <c r="C1" s="45"/>
      <c r="D1" s="107"/>
      <c r="E1" s="107"/>
      <c r="F1" s="107"/>
      <c r="G1" s="107"/>
      <c r="H1" s="2"/>
    </row>
    <row r="2" spans="1:8" ht="15.75">
      <c r="A2" s="66" t="s">
        <v>144</v>
      </c>
      <c r="B2" s="94" t="s">
        <v>2</v>
      </c>
      <c r="C2" s="94" t="s">
        <v>3</v>
      </c>
      <c r="D2" s="94" t="s">
        <v>4</v>
      </c>
      <c r="E2" s="94" t="s">
        <v>5</v>
      </c>
      <c r="F2" s="94" t="s">
        <v>6</v>
      </c>
      <c r="G2" s="94" t="s">
        <v>7</v>
      </c>
      <c r="H2" s="2"/>
    </row>
    <row r="3" spans="1:8" ht="15.75">
      <c r="A3" s="16" t="s">
        <v>166</v>
      </c>
      <c r="B3" s="13">
        <v>5000</v>
      </c>
      <c r="C3" s="14">
        <v>0</v>
      </c>
      <c r="D3" s="14">
        <v>0</v>
      </c>
      <c r="E3" s="13">
        <f>D3-B3</f>
        <v>-5000</v>
      </c>
      <c r="F3" s="139">
        <f>B3</f>
        <v>5000</v>
      </c>
      <c r="G3" s="48" t="s">
        <v>167</v>
      </c>
      <c r="H3" s="2"/>
    </row>
    <row r="4" spans="1:8" ht="15.75">
      <c r="A4" s="149" t="s">
        <v>17</v>
      </c>
      <c r="B4" s="150">
        <v>5000</v>
      </c>
      <c r="C4" s="151">
        <f>C3</f>
        <v>0</v>
      </c>
      <c r="D4" s="151">
        <f>D3</f>
        <v>0</v>
      </c>
      <c r="E4" s="150">
        <f t="shared" ref="E4" si="0">E3</f>
        <v>-5000</v>
      </c>
      <c r="F4" s="150">
        <f>F3</f>
        <v>5000</v>
      </c>
      <c r="G4" s="48"/>
      <c r="H4" s="2"/>
    </row>
    <row r="5" spans="1:8" ht="15.75">
      <c r="A5" s="66" t="s">
        <v>141</v>
      </c>
      <c r="B5" s="89"/>
      <c r="C5" s="90"/>
      <c r="D5" s="90"/>
      <c r="E5" s="71"/>
      <c r="F5" s="71"/>
      <c r="G5" s="48"/>
      <c r="H5" s="2"/>
    </row>
    <row r="6" spans="1:8" ht="15.75">
      <c r="A6" s="91" t="s">
        <v>165</v>
      </c>
      <c r="B6" s="46">
        <v>5000</v>
      </c>
      <c r="C6" s="14">
        <v>0</v>
      </c>
      <c r="D6" s="14">
        <v>0</v>
      </c>
      <c r="E6" s="13">
        <f>B6-D6</f>
        <v>5000</v>
      </c>
      <c r="F6" s="139">
        <f>B17</f>
        <v>0</v>
      </c>
      <c r="G6" s="48" t="s">
        <v>167</v>
      </c>
      <c r="H6" s="2"/>
    </row>
    <row r="7" spans="1:8" ht="15.75">
      <c r="A7" s="149" t="s">
        <v>68</v>
      </c>
      <c r="B7" s="152">
        <v>5000</v>
      </c>
      <c r="C7" s="151">
        <v>0</v>
      </c>
      <c r="D7" s="153">
        <v>0</v>
      </c>
      <c r="E7" s="150">
        <v>5000</v>
      </c>
      <c r="F7" s="150">
        <f>F6</f>
        <v>0</v>
      </c>
      <c r="G7" s="16"/>
      <c r="H7" s="2"/>
    </row>
    <row r="8" spans="1:8" ht="15.75">
      <c r="A8" s="95"/>
      <c r="B8" s="39"/>
      <c r="C8" s="96"/>
      <c r="D8" s="2"/>
      <c r="E8" s="2"/>
      <c r="F8" s="2"/>
      <c r="G8" s="2"/>
      <c r="H8" s="2"/>
    </row>
    <row r="9" spans="1:8" ht="15" customHeight="1">
      <c r="A9" s="8"/>
      <c r="B9" s="92"/>
      <c r="C9" s="8"/>
      <c r="D9" s="8"/>
      <c r="E9" s="8"/>
      <c r="F9" s="8"/>
      <c r="G9" s="8"/>
    </row>
    <row r="10" spans="1:8" ht="15" customHeight="1">
      <c r="A10" s="8"/>
      <c r="B10" s="93"/>
      <c r="C10" s="8"/>
      <c r="D10" s="8"/>
      <c r="E10" s="8"/>
      <c r="F10" s="8"/>
      <c r="G10" s="8"/>
    </row>
    <row r="11" spans="1:8" ht="15" customHeight="1">
      <c r="A11" s="8"/>
      <c r="B11" s="92"/>
      <c r="C11" s="8"/>
      <c r="D11" s="8"/>
      <c r="E11" s="8"/>
      <c r="F11" s="8"/>
      <c r="G11" s="8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4F6A-20BA-42DE-BAC8-969E8C563B8F}">
  <dimension ref="A1:H18"/>
  <sheetViews>
    <sheetView showGridLines="0" workbookViewId="0">
      <pane xSplit="1" ySplit="2" topLeftCell="B3" activePane="bottomRight" state="frozen"/>
      <selection pane="bottomRight" activeCell="E13" sqref="E13"/>
      <selection pane="bottomLeft"/>
      <selection pane="topRight"/>
    </sheetView>
  </sheetViews>
  <sheetFormatPr defaultRowHeight="15" customHeight="1"/>
  <cols>
    <col min="1" max="1" width="61.5703125" customWidth="1"/>
    <col min="2" max="2" width="26" style="1" customWidth="1"/>
    <col min="3" max="3" width="0.28515625" customWidth="1"/>
    <col min="4" max="4" width="12.42578125" customWidth="1"/>
    <col min="5" max="5" width="23.28515625" customWidth="1"/>
    <col min="6" max="7" width="12.28515625" customWidth="1"/>
    <col min="8" max="8" width="39.28515625" bestFit="1" customWidth="1"/>
  </cols>
  <sheetData>
    <row r="1" spans="1:8" ht="15.75">
      <c r="A1" s="32" t="s">
        <v>168</v>
      </c>
      <c r="B1" s="107"/>
      <c r="C1" s="45"/>
      <c r="D1" s="45"/>
      <c r="E1" s="107"/>
      <c r="F1" s="107"/>
      <c r="G1" s="107"/>
      <c r="H1" s="107"/>
    </row>
    <row r="2" spans="1:8" ht="15.75">
      <c r="A2" s="66" t="s">
        <v>144</v>
      </c>
      <c r="B2" s="94" t="s">
        <v>139</v>
      </c>
      <c r="C2" s="26" t="s">
        <v>7</v>
      </c>
      <c r="D2" s="108" t="s">
        <v>3</v>
      </c>
      <c r="E2" s="94" t="s">
        <v>4</v>
      </c>
      <c r="F2" s="94" t="s">
        <v>5</v>
      </c>
      <c r="G2" s="94" t="s">
        <v>6</v>
      </c>
      <c r="H2" s="94" t="s">
        <v>7</v>
      </c>
    </row>
    <row r="3" spans="1:8" ht="15.75">
      <c r="A3" s="16" t="s">
        <v>169</v>
      </c>
      <c r="B3" s="47">
        <v>15000</v>
      </c>
      <c r="C3" s="16" t="s">
        <v>170</v>
      </c>
      <c r="D3" s="85">
        <v>0</v>
      </c>
      <c r="E3" s="47">
        <v>0</v>
      </c>
      <c r="F3" s="47">
        <f>E3-B3</f>
        <v>-15000</v>
      </c>
      <c r="G3" s="138">
        <v>0</v>
      </c>
      <c r="H3" s="48" t="s">
        <v>171</v>
      </c>
    </row>
    <row r="4" spans="1:8" ht="15.75">
      <c r="A4" s="16" t="s">
        <v>172</v>
      </c>
      <c r="B4" s="47">
        <v>0</v>
      </c>
      <c r="C4" s="16"/>
      <c r="D4" s="85">
        <v>0</v>
      </c>
      <c r="E4" s="33">
        <v>0</v>
      </c>
      <c r="F4" s="47">
        <f>E4-B4</f>
        <v>0</v>
      </c>
      <c r="G4" s="141">
        <v>615</v>
      </c>
      <c r="H4" s="48" t="s">
        <v>173</v>
      </c>
    </row>
    <row r="5" spans="1:8" ht="15.75">
      <c r="A5" s="34" t="s">
        <v>17</v>
      </c>
      <c r="B5" s="35">
        <f t="shared" ref="B5:G5" si="0">SUM(B3:B4)</f>
        <v>15000</v>
      </c>
      <c r="C5" s="35">
        <f t="shared" si="0"/>
        <v>0</v>
      </c>
      <c r="D5" s="86">
        <f>SUM(D3:D4)</f>
        <v>0</v>
      </c>
      <c r="E5" s="35">
        <f t="shared" si="0"/>
        <v>0</v>
      </c>
      <c r="F5" s="35">
        <f t="shared" si="0"/>
        <v>-15000</v>
      </c>
      <c r="G5" s="35">
        <f t="shared" si="0"/>
        <v>615</v>
      </c>
      <c r="H5" s="48"/>
    </row>
    <row r="6" spans="1:8" ht="15.75">
      <c r="A6" s="66" t="s">
        <v>141</v>
      </c>
      <c r="B6" s="68"/>
      <c r="C6" s="68"/>
      <c r="D6" s="87"/>
      <c r="E6" s="69"/>
      <c r="F6" s="69"/>
      <c r="G6" s="69"/>
      <c r="H6" s="48"/>
    </row>
    <row r="7" spans="1:8" ht="15.75">
      <c r="A7" s="16" t="s">
        <v>174</v>
      </c>
      <c r="B7" s="70">
        <v>10000</v>
      </c>
      <c r="C7" s="70" t="s">
        <v>175</v>
      </c>
      <c r="D7" s="88">
        <v>0</v>
      </c>
      <c r="E7" s="137">
        <v>0</v>
      </c>
      <c r="F7" s="47">
        <f>B7-E7</f>
        <v>10000</v>
      </c>
      <c r="G7" s="141">
        <f>B7</f>
        <v>10000</v>
      </c>
      <c r="H7" s="48"/>
    </row>
    <row r="8" spans="1:8" ht="15.75">
      <c r="A8" s="16" t="s">
        <v>176</v>
      </c>
      <c r="B8" s="70">
        <v>0</v>
      </c>
      <c r="C8" s="16"/>
      <c r="D8" s="88">
        <v>0</v>
      </c>
      <c r="E8" s="23">
        <v>0</v>
      </c>
      <c r="F8" s="47">
        <f t="shared" ref="F8:F9" si="1">B8-E8</f>
        <v>0</v>
      </c>
      <c r="G8" s="141">
        <f>B8</f>
        <v>0</v>
      </c>
      <c r="H8" s="16" t="s">
        <v>177</v>
      </c>
    </row>
    <row r="9" spans="1:8" ht="15.75">
      <c r="A9" s="16" t="s">
        <v>178</v>
      </c>
      <c r="B9" s="70">
        <v>10000</v>
      </c>
      <c r="C9" s="16"/>
      <c r="D9" s="88">
        <v>0</v>
      </c>
      <c r="E9" s="23">
        <v>0</v>
      </c>
      <c r="F9" s="47">
        <f t="shared" si="1"/>
        <v>10000</v>
      </c>
      <c r="G9" s="141">
        <f>B9</f>
        <v>10000</v>
      </c>
      <c r="H9" s="16" t="s">
        <v>179</v>
      </c>
    </row>
    <row r="10" spans="1:8" ht="15.75">
      <c r="A10" s="17" t="s">
        <v>68</v>
      </c>
      <c r="B10" s="35">
        <f t="shared" ref="B10:G10" si="2">SUM(B7:B9)</f>
        <v>20000</v>
      </c>
      <c r="C10" s="35">
        <f t="shared" si="2"/>
        <v>0</v>
      </c>
      <c r="D10" s="86">
        <f>SUM(D7:D9)</f>
        <v>0</v>
      </c>
      <c r="E10" s="35">
        <f t="shared" si="2"/>
        <v>0</v>
      </c>
      <c r="F10" s="35">
        <f t="shared" si="2"/>
        <v>20000</v>
      </c>
      <c r="G10" s="35">
        <f t="shared" si="2"/>
        <v>20000</v>
      </c>
      <c r="H10" s="16"/>
    </row>
    <row r="12" spans="1:8" ht="15" customHeight="1">
      <c r="B12" s="7"/>
    </row>
    <row r="18" spans="1:1" ht="15" customHeight="1">
      <c r="A18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9D95F08CDBF49B30EF6C6A2010CC3" ma:contentTypeVersion="17" ma:contentTypeDescription="Create a new document." ma:contentTypeScope="" ma:versionID="8f95be61c76842fb2580c4e83b12bbbc">
  <xsd:schema xmlns:xsd="http://www.w3.org/2001/XMLSchema" xmlns:xs="http://www.w3.org/2001/XMLSchema" xmlns:p="http://schemas.microsoft.com/office/2006/metadata/properties" xmlns:ns2="a457131d-61a3-44f9-9b5c-919493fa1f1e" xmlns:ns3="55cde4b9-17d8-49d8-b0a9-b99e8966121f" targetNamespace="http://schemas.microsoft.com/office/2006/metadata/properties" ma:root="true" ma:fieldsID="56465b4e34642a3efc7e41e19239bece" ns2:_="" ns3:_="">
    <xsd:import namespace="a457131d-61a3-44f9-9b5c-919493fa1f1e"/>
    <xsd:import namespace="55cde4b9-17d8-49d8-b0a9-b99e89661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7131d-61a3-44f9-9b5c-919493fa1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de4b9-17d8-49d8-b0a9-b99e8966121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23d4c13-93e3-447a-8d65-1cf7dea70638}" ma:internalName="TaxCatchAll" ma:showField="CatchAllData" ma:web="55cde4b9-17d8-49d8-b0a9-b99e89661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de4b9-17d8-49d8-b0a9-b99e8966121f" xsi:nil="true"/>
    <lcf76f155ced4ddcb4097134ff3c332f xmlns="a457131d-61a3-44f9-9b5c-919493fa1f1e">
      <Terms xmlns="http://schemas.microsoft.com/office/infopath/2007/PartnerControls"/>
    </lcf76f155ced4ddcb4097134ff3c332f>
    <SharedWithUsers xmlns="55cde4b9-17d8-49d8-b0a9-b99e8966121f">
      <UserInfo>
        <DisplayName>Siân Vaughan</DisplayName>
        <AccountId>16</AccountId>
        <AccountType/>
      </UserInfo>
      <UserInfo>
        <DisplayName>Financial Members</DisplayName>
        <AccountId>1158</AccountId>
        <AccountType/>
      </UserInfo>
      <UserInfo>
        <DisplayName>Cathy Kennedy</DisplayName>
        <AccountId>13</AccountId>
        <AccountType/>
      </UserInfo>
      <UserInfo>
        <DisplayName>Clair Helen Davis</DisplayName>
        <AccountId>14</AccountId>
        <AccountType/>
      </UserInfo>
    </SharedWithUsers>
    <MediaLengthInSeconds xmlns="a457131d-61a3-44f9-9b5c-919493fa1f1e" xsi:nil="true"/>
  </documentManagement>
</p:properties>
</file>

<file path=customXml/itemProps1.xml><?xml version="1.0" encoding="utf-8"?>
<ds:datastoreItem xmlns:ds="http://schemas.openxmlformats.org/officeDocument/2006/customXml" ds:itemID="{F318FCBE-436A-451C-A8D8-FCF15E6218A2}"/>
</file>

<file path=customXml/itemProps2.xml><?xml version="1.0" encoding="utf-8"?>
<ds:datastoreItem xmlns:ds="http://schemas.openxmlformats.org/officeDocument/2006/customXml" ds:itemID="{C37E6B87-A8FE-47E9-ABAB-E7A991E14DCC}"/>
</file>

<file path=customXml/itemProps3.xml><?xml version="1.0" encoding="utf-8"?>
<ds:datastoreItem xmlns:ds="http://schemas.openxmlformats.org/officeDocument/2006/customXml" ds:itemID="{6D229BC5-6605-4B84-95B8-C574DFFA90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Kerry-Leigh Grabham</dc:creator>
  <cp:keywords/>
  <dc:description/>
  <cp:lastModifiedBy>Cathy Kennedy</cp:lastModifiedBy>
  <cp:revision/>
  <dcterms:created xsi:type="dcterms:W3CDTF">2022-11-23T15:14:54Z</dcterms:created>
  <dcterms:modified xsi:type="dcterms:W3CDTF">2024-07-09T08:13:02Z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0x0101004239D95F08CDBF49B30EF6C6A2010CC3</vt:lpwstr>
  </property>
  <property fmtid="{D5CDD505-2E9C-101B-9397-08002B2CF9AE}" pid="3" name="MediaServiceImageTags">
    <vt:lpwstr/>
  </property>
  <property fmtid="{D5CDD505-2E9C-101B-9397-08002B2CF9AE}" pid="4" name="Order">
    <vt:r8>292500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