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enHiscock\Downloads\"/>
    </mc:Choice>
  </mc:AlternateContent>
  <xr:revisionPtr revIDLastSave="9" documentId="8_{2556DFCA-E40E-4555-BE35-E6AEAB867BD4}" xr6:coauthVersionLast="47" xr6:coauthVersionMax="47" xr10:uidLastSave="{EA72BCD1-858F-4E69-AD43-52A5BB015634}"/>
  <bookViews>
    <workbookView xWindow="-23148" yWindow="-108" windowWidth="23256" windowHeight="12456" xr2:uid="{C0E6912B-39B3-4ACB-94B2-BB455B70F4CC}"/>
  </bookViews>
  <sheets>
    <sheet name="Summary Sheet" sheetId="9" r:id="rId1"/>
    <sheet name="Administration  " sheetId="2" r:id="rId2"/>
    <sheet name="L &amp; A" sheetId="1" r:id="rId3"/>
    <sheet name="Town Hall" sheetId="4" r:id="rId4"/>
    <sheet name="Health &amp; Safety" sheetId="5" r:id="rId5"/>
    <sheet name="Civic" sheetId="10" r:id="rId6"/>
    <sheet name="Grants" sheetId="11" r:id="rId7"/>
    <sheet name="Placemaking " sheetId="12" r:id="rId8"/>
    <sheet name="Christmas" sheetId="13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9" l="1"/>
  <c r="E9" i="1"/>
  <c r="E6" i="1"/>
  <c r="E7" i="1"/>
  <c r="E8" i="1"/>
  <c r="D9" i="1"/>
  <c r="C7" i="13"/>
  <c r="E19" i="1"/>
  <c r="D30" i="1"/>
  <c r="G11" i="5"/>
  <c r="E11" i="5"/>
  <c r="B11" i="5"/>
  <c r="G9" i="5"/>
  <c r="E9" i="5"/>
  <c r="D9" i="5"/>
  <c r="C9" i="5"/>
  <c r="B9" i="5"/>
  <c r="G5" i="5"/>
  <c r="F5" i="5"/>
  <c r="E5" i="5"/>
  <c r="B5" i="5"/>
  <c r="F10" i="12"/>
  <c r="D10" i="12"/>
  <c r="C10" i="12"/>
  <c r="F6" i="12"/>
  <c r="F12" i="12" s="1"/>
  <c r="D6" i="12"/>
  <c r="C6" i="12"/>
  <c r="B10" i="12"/>
  <c r="B6" i="12"/>
  <c r="D12" i="12"/>
  <c r="F11" i="11"/>
  <c r="C11" i="11"/>
  <c r="B11" i="11"/>
  <c r="E13" i="4"/>
  <c r="E12" i="4"/>
  <c r="D11" i="5" l="1"/>
  <c r="C11" i="5"/>
  <c r="C12" i="12"/>
  <c r="B12" i="12"/>
  <c r="F13" i="4"/>
  <c r="C18" i="10"/>
  <c r="C20" i="9" s="1"/>
  <c r="D22" i="9"/>
  <c r="C22" i="9"/>
  <c r="D7" i="13"/>
  <c r="D11" i="9"/>
  <c r="C11" i="9"/>
  <c r="D10" i="9"/>
  <c r="C10" i="9"/>
  <c r="D8" i="9"/>
  <c r="C8" i="9"/>
  <c r="D17" i="2"/>
  <c r="C17" i="2"/>
  <c r="E17" i="2"/>
  <c r="F21" i="2"/>
  <c r="F33" i="2"/>
  <c r="G33" i="2"/>
  <c r="E10" i="13"/>
  <c r="F10" i="13"/>
  <c r="F13" i="13" s="1"/>
  <c r="C38" i="2"/>
  <c r="C16" i="9" s="1"/>
  <c r="D38" i="2"/>
  <c r="D16" i="9" s="1"/>
  <c r="F36" i="2"/>
  <c r="F24" i="2"/>
  <c r="C41" i="4"/>
  <c r="C18" i="9" s="1"/>
  <c r="D41" i="4"/>
  <c r="D18" i="9" s="1"/>
  <c r="C14" i="4"/>
  <c r="D14" i="4"/>
  <c r="F16" i="10"/>
  <c r="F7" i="13"/>
  <c r="C12" i="9"/>
  <c r="F12" i="1"/>
  <c r="G31" i="2"/>
  <c r="C13" i="13"/>
  <c r="C23" i="9" s="1"/>
  <c r="D13" i="13"/>
  <c r="D23" i="9" s="1"/>
  <c r="C9" i="11"/>
  <c r="C21" i="9" s="1"/>
  <c r="D9" i="11"/>
  <c r="F9" i="11"/>
  <c r="F21" i="9" s="1"/>
  <c r="D18" i="10"/>
  <c r="D20" i="9" s="1"/>
  <c r="C6" i="10"/>
  <c r="D6" i="10"/>
  <c r="D9" i="9" s="1"/>
  <c r="C19" i="9"/>
  <c r="D19" i="9"/>
  <c r="F19" i="9"/>
  <c r="C30" i="1"/>
  <c r="C17" i="9" s="1"/>
  <c r="D17" i="9"/>
  <c r="C9" i="1"/>
  <c r="E38" i="2"/>
  <c r="E17" i="10"/>
  <c r="F10" i="10"/>
  <c r="F11" i="10"/>
  <c r="F13" i="10"/>
  <c r="F15" i="10"/>
  <c r="F17" i="10"/>
  <c r="F6" i="4"/>
  <c r="F7" i="4"/>
  <c r="F8" i="4"/>
  <c r="F22" i="1"/>
  <c r="F23" i="1"/>
  <c r="F25" i="1"/>
  <c r="F28" i="1"/>
  <c r="G24" i="2"/>
  <c r="G25" i="2"/>
  <c r="G26" i="2"/>
  <c r="G27" i="2"/>
  <c r="G30" i="2"/>
  <c r="G35" i="2"/>
  <c r="F6" i="1"/>
  <c r="F5" i="1"/>
  <c r="F20" i="4"/>
  <c r="F23" i="4"/>
  <c r="F25" i="4"/>
  <c r="F27" i="4"/>
  <c r="F36" i="4"/>
  <c r="B13" i="13"/>
  <c r="E12" i="13"/>
  <c r="E9" i="4"/>
  <c r="E10" i="4"/>
  <c r="E11" i="4"/>
  <c r="B14" i="4"/>
  <c r="B9" i="1"/>
  <c r="E24" i="1"/>
  <c r="E5" i="10"/>
  <c r="E6" i="10" s="1"/>
  <c r="F22" i="9"/>
  <c r="F11" i="9"/>
  <c r="F8" i="9"/>
  <c r="E26" i="1"/>
  <c r="F15" i="2"/>
  <c r="E18" i="4"/>
  <c r="E19" i="4"/>
  <c r="E20" i="4"/>
  <c r="E21" i="4"/>
  <c r="E23" i="4"/>
  <c r="E24" i="4"/>
  <c r="E25" i="4"/>
  <c r="E26" i="4"/>
  <c r="E27" i="4"/>
  <c r="E28" i="4"/>
  <c r="E29" i="4"/>
  <c r="E31" i="4"/>
  <c r="E33" i="4"/>
  <c r="E34" i="4"/>
  <c r="E36" i="4"/>
  <c r="E37" i="4"/>
  <c r="E38" i="4"/>
  <c r="E39" i="4"/>
  <c r="E40" i="4"/>
  <c r="E17" i="4"/>
  <c r="E6" i="4"/>
  <c r="E7" i="4"/>
  <c r="E8" i="4"/>
  <c r="F8" i="5"/>
  <c r="F9" i="5" s="1"/>
  <c r="F11" i="5" s="1"/>
  <c r="E22" i="4"/>
  <c r="E30" i="4"/>
  <c r="E32" i="4"/>
  <c r="E5" i="4"/>
  <c r="E14" i="1"/>
  <c r="E23" i="1"/>
  <c r="E25" i="1"/>
  <c r="F22" i="2"/>
  <c r="F23" i="2"/>
  <c r="F25" i="2"/>
  <c r="F26" i="2"/>
  <c r="F27" i="2"/>
  <c r="F28" i="2"/>
  <c r="F29" i="2"/>
  <c r="F30" i="2"/>
  <c r="F31" i="2"/>
  <c r="F32" i="2"/>
  <c r="F34" i="2"/>
  <c r="F37" i="2"/>
  <c r="F20" i="2"/>
  <c r="G16" i="2"/>
  <c r="B6" i="10"/>
  <c r="B38" i="2"/>
  <c r="F9" i="10"/>
  <c r="F5" i="10"/>
  <c r="F6" i="10" s="1"/>
  <c r="B17" i="2"/>
  <c r="B5" i="9" s="1"/>
  <c r="G15" i="2"/>
  <c r="B9" i="11"/>
  <c r="B18" i="10"/>
  <c r="B41" i="4"/>
  <c r="B30" i="1"/>
  <c r="D20" i="10" l="1"/>
  <c r="D43" i="4"/>
  <c r="D21" i="9"/>
  <c r="D11" i="11"/>
  <c r="C20" i="10"/>
  <c r="C43" i="4"/>
  <c r="B20" i="10"/>
  <c r="C9" i="9"/>
  <c r="F18" i="10"/>
  <c r="F20" i="10" s="1"/>
  <c r="C32" i="1"/>
  <c r="B32" i="1"/>
  <c r="C6" i="9"/>
  <c r="D32" i="1"/>
  <c r="D6" i="9"/>
  <c r="E40" i="2"/>
  <c r="D5" i="9"/>
  <c r="D40" i="2"/>
  <c r="G17" i="2"/>
  <c r="C5" i="9"/>
  <c r="C40" i="2"/>
  <c r="F14" i="4"/>
  <c r="F7" i="9" s="1"/>
  <c r="F41" i="4"/>
  <c r="B43" i="4"/>
  <c r="C7" i="9"/>
  <c r="D7" i="9"/>
  <c r="C15" i="13"/>
  <c r="D12" i="9"/>
  <c r="D15" i="13"/>
  <c r="F12" i="9"/>
  <c r="F15" i="13"/>
  <c r="B40" i="2"/>
  <c r="F23" i="9"/>
  <c r="F9" i="1"/>
  <c r="G38" i="2"/>
  <c r="E14" i="4"/>
  <c r="F30" i="1"/>
  <c r="F9" i="9"/>
  <c r="E5" i="1"/>
  <c r="E12" i="1"/>
  <c r="E29" i="1"/>
  <c r="E28" i="1"/>
  <c r="E27" i="1"/>
  <c r="E22" i="1"/>
  <c r="E21" i="1"/>
  <c r="E20" i="1"/>
  <c r="E18" i="1"/>
  <c r="E16" i="1"/>
  <c r="E15" i="1"/>
  <c r="F35" i="2"/>
  <c r="F16" i="2"/>
  <c r="F17" i="2" s="1"/>
  <c r="E13" i="1"/>
  <c r="E35" i="4"/>
  <c r="E41" i="4" s="1"/>
  <c r="E17" i="1"/>
  <c r="C24" i="9"/>
  <c r="F20" i="9"/>
  <c r="B6" i="9"/>
  <c r="E43" i="4" l="1"/>
  <c r="F32" i="1"/>
  <c r="G40" i="2"/>
  <c r="C13" i="9"/>
  <c r="C26" i="9" s="1"/>
  <c r="F18" i="9"/>
  <c r="F43" i="4"/>
  <c r="D13" i="9"/>
  <c r="E30" i="1"/>
  <c r="E32" i="1" s="1"/>
  <c r="F38" i="2"/>
  <c r="F40" i="2" s="1"/>
  <c r="F6" i="9"/>
  <c r="F17" i="9"/>
  <c r="F5" i="9"/>
  <c r="E5" i="9"/>
  <c r="F16" i="9"/>
  <c r="D24" i="9"/>
  <c r="E4" i="13"/>
  <c r="E7" i="13" s="1"/>
  <c r="B7" i="13"/>
  <c r="B15" i="13" s="1"/>
  <c r="E9" i="13"/>
  <c r="E5" i="12"/>
  <c r="E6" i="12" s="1"/>
  <c r="E9" i="12"/>
  <c r="E10" i="12" s="1"/>
  <c r="E8" i="11"/>
  <c r="E9" i="11" s="1"/>
  <c r="E11" i="11" s="1"/>
  <c r="E10" i="10"/>
  <c r="E11" i="10"/>
  <c r="E12" i="10"/>
  <c r="E13" i="10"/>
  <c r="E14" i="10"/>
  <c r="E15" i="10"/>
  <c r="E16" i="10"/>
  <c r="E9" i="10"/>
  <c r="B11" i="9"/>
  <c r="B22" i="9"/>
  <c r="B21" i="9"/>
  <c r="E12" i="12" l="1"/>
  <c r="D26" i="9"/>
  <c r="F13" i="9"/>
  <c r="E13" i="13"/>
  <c r="E15" i="13" s="1"/>
  <c r="E18" i="10"/>
  <c r="F24" i="9"/>
  <c r="E6" i="9"/>
  <c r="E12" i="9"/>
  <c r="E22" i="9"/>
  <c r="E11" i="9"/>
  <c r="E21" i="9"/>
  <c r="E10" i="9"/>
  <c r="E9" i="9"/>
  <c r="E8" i="9"/>
  <c r="B18" i="9"/>
  <c r="B7" i="9"/>
  <c r="B13" i="9" s="1"/>
  <c r="E7" i="9"/>
  <c r="B19" i="9"/>
  <c r="B16" i="9"/>
  <c r="B23" i="9"/>
  <c r="B17" i="9"/>
  <c r="B20" i="9"/>
  <c r="E20" i="9" l="1"/>
  <c r="E20" i="10"/>
  <c r="F26" i="9"/>
  <c r="B31" i="9" s="1"/>
  <c r="B32" i="9" s="1"/>
  <c r="E13" i="9"/>
  <c r="E16" i="9"/>
  <c r="B24" i="9"/>
  <c r="B26" i="9" s="1"/>
  <c r="E23" i="9"/>
  <c r="E18" i="9"/>
  <c r="E17" i="9"/>
  <c r="E19" i="9"/>
  <c r="E24" i="9" l="1"/>
</calcChain>
</file>

<file path=xl/sharedStrings.xml><?xml version="1.0" encoding="utf-8"?>
<sst xmlns="http://schemas.openxmlformats.org/spreadsheetml/2006/main" count="305" uniqueCount="195">
  <si>
    <t>Summary Sheet -Management Accounts to 31st  January 2025</t>
  </si>
  <si>
    <t>Budget 2024/25</t>
  </si>
  <si>
    <t xml:space="preserve">January </t>
  </si>
  <si>
    <t xml:space="preserve">To Date </t>
  </si>
  <si>
    <t xml:space="preserve">Variance </t>
  </si>
  <si>
    <t>End of Year Forecast</t>
  </si>
  <si>
    <t>Notes</t>
  </si>
  <si>
    <t xml:space="preserve">Income </t>
  </si>
  <si>
    <t xml:space="preserve">Administration </t>
  </si>
  <si>
    <t>Leisure &amp; Amenities</t>
  </si>
  <si>
    <t>Town Hall</t>
  </si>
  <si>
    <t>Health &amp; Safety</t>
  </si>
  <si>
    <t>Civic</t>
  </si>
  <si>
    <t>Grants</t>
  </si>
  <si>
    <t xml:space="preserve">Placemaking </t>
  </si>
  <si>
    <t>Christmas</t>
  </si>
  <si>
    <t>£615.00 collected from Santo Grotto 2023</t>
  </si>
  <si>
    <t>Total Income</t>
  </si>
  <si>
    <t xml:space="preserve">Expenditure </t>
  </si>
  <si>
    <t xml:space="preserve">Leisure &amp; Amenities </t>
  </si>
  <si>
    <t xml:space="preserve">Town Hall </t>
  </si>
  <si>
    <t xml:space="preserve">Total Expenditure </t>
  </si>
  <si>
    <t xml:space="preserve">Net Expenditure </t>
  </si>
  <si>
    <t>Forecast Reserves</t>
  </si>
  <si>
    <t xml:space="preserve">Opening reserves </t>
  </si>
  <si>
    <r>
      <t>Forecast underspent</t>
    </r>
    <r>
      <rPr>
        <b/>
        <sz val="12"/>
        <color rgb="FFFF0000"/>
        <rFont val="Arial"/>
        <family val="2"/>
      </rPr>
      <t>/(overspent)</t>
    </r>
  </si>
  <si>
    <t xml:space="preserve">Forecast closing reserves </t>
  </si>
  <si>
    <t xml:space="preserve">Precept </t>
  </si>
  <si>
    <t xml:space="preserve">Interest </t>
  </si>
  <si>
    <t xml:space="preserve">Income Total </t>
  </si>
  <si>
    <t xml:space="preserve">Budget </t>
  </si>
  <si>
    <t>January</t>
  </si>
  <si>
    <t>To Date</t>
  </si>
  <si>
    <t xml:space="preserve">To Date May hidden as only needed for formula </t>
  </si>
  <si>
    <t>Variance  of to Date and Budget</t>
  </si>
  <si>
    <t>One payment due</t>
  </si>
  <si>
    <t>discrepancy with scribe owing to refunds from HMRC and Stationery do not apply as income</t>
  </si>
  <si>
    <t>Salaries/PAYE/Pension</t>
  </si>
  <si>
    <t>saving against budget saving of £6,600 vacancy of comms officer new app 1st April</t>
  </si>
  <si>
    <t>Temporary Staff/Personnel</t>
  </si>
  <si>
    <t>Temp staff additional 13 weeks to 1st April 3300</t>
  </si>
  <si>
    <t>Marketing</t>
  </si>
  <si>
    <t xml:space="preserve">savings assuming Mayfair starts start fin year </t>
  </si>
  <si>
    <t xml:space="preserve">Stationery </t>
  </si>
  <si>
    <t>Postage</t>
  </si>
  <si>
    <t>Photocopier</t>
  </si>
  <si>
    <t xml:space="preserve"> </t>
  </si>
  <si>
    <t xml:space="preserve">Subscriptions </t>
  </si>
  <si>
    <t>SLCC/Pay Roll Services</t>
  </si>
  <si>
    <t>Legal Fees</t>
  </si>
  <si>
    <t xml:space="preserve">Elections </t>
  </si>
  <si>
    <t>not expecting election</t>
  </si>
  <si>
    <t xml:space="preserve">Training </t>
  </si>
  <si>
    <t>no immediate training identifies</t>
  </si>
  <si>
    <t>Sundries</t>
  </si>
  <si>
    <t>Staff's Glasses, work clothes</t>
  </si>
  <si>
    <t>Audit</t>
  </si>
  <si>
    <t xml:space="preserve"> audit bills now up to date</t>
  </si>
  <si>
    <t>Telephones</t>
  </si>
  <si>
    <t>changed from 943 as already spent 1,885</t>
  </si>
  <si>
    <t xml:space="preserve">Insurance </t>
  </si>
  <si>
    <t>Annual Payment Complete</t>
  </si>
  <si>
    <t>ICT</t>
  </si>
  <si>
    <t xml:space="preserve">IT support and equipment </t>
  </si>
  <si>
    <t>Software Costs</t>
  </si>
  <si>
    <t>Annual Scribe paid, Adobe monthly, Website Hosting monthly</t>
  </si>
  <si>
    <t xml:space="preserve">Mileage </t>
  </si>
  <si>
    <t xml:space="preserve">van in for repairs conferences </t>
  </si>
  <si>
    <t>Photographer/Videographer</t>
  </si>
  <si>
    <t>May Day, Remembrance Sunday</t>
  </si>
  <si>
    <t xml:space="preserve">Total  Expenditure </t>
  </si>
  <si>
    <r>
      <t>Net Income/</t>
    </r>
    <r>
      <rPr>
        <b/>
        <sz val="12"/>
        <color rgb="FFFF0000"/>
        <rFont val="Arial"/>
        <family val="2"/>
      </rPr>
      <t>(Expenditure)</t>
    </r>
  </si>
  <si>
    <t xml:space="preserve">Limes Shed </t>
  </si>
  <si>
    <t xml:space="preserve">Limes Cemetery </t>
  </si>
  <si>
    <t>Play Equipment Grant</t>
  </si>
  <si>
    <t>S106 monies expected in December</t>
  </si>
  <si>
    <t xml:space="preserve">Allotment </t>
  </si>
  <si>
    <t>Allotments £109 showing as income but is a refund as council paid Line 20</t>
  </si>
  <si>
    <t>unexpected Electricity bill</t>
  </si>
  <si>
    <t>Monthly Business Rates &amp; Memorial Bench  (excluded bench from forecast)</t>
  </si>
  <si>
    <t>Holy Cross Church Yard</t>
  </si>
  <si>
    <t>Land Search Crumbling wall to repair, quotes being sought</t>
  </si>
  <si>
    <t xml:space="preserve">Southgate Park </t>
  </si>
  <si>
    <t xml:space="preserve">clear out bramble </t>
  </si>
  <si>
    <t xml:space="preserve">Tree Maintenance </t>
  </si>
  <si>
    <t>Annual tree survey is imminent</t>
  </si>
  <si>
    <t xml:space="preserve">Grounds Maintenance </t>
  </si>
  <si>
    <t xml:space="preserve">Sundries </t>
  </si>
  <si>
    <t>remove from next budget as sundries bad practice as not itemised approved expenditure</t>
  </si>
  <si>
    <t>Play Equipment</t>
  </si>
  <si>
    <t>matched to S106 grant above</t>
  </si>
  <si>
    <t>Play Equip Maintenance</t>
  </si>
  <si>
    <t>unlikely will spend that much on maintenance due to new equipment being installed</t>
  </si>
  <si>
    <t xml:space="preserve">Bench Maintenance </t>
  </si>
  <si>
    <t>changed from 1000 to 200 as really only cost of paint and sandpaper for the few wooden benches we have</t>
  </si>
  <si>
    <t>Bio-diversity</t>
  </si>
  <si>
    <t>Hanging Baskets, Winter &amp; Summer Flowers</t>
  </si>
  <si>
    <t xml:space="preserve">Grass Cutting </t>
  </si>
  <si>
    <t>Allotment</t>
  </si>
  <si>
    <t xml:space="preserve">Water Rates (£109) recovered  Repairs to Gate &amp; Posts changed from 0 to 1000 as metal gate will cost </t>
  </si>
  <si>
    <t>Playground Inspections</t>
  </si>
  <si>
    <t>Invoices quarterly</t>
  </si>
  <si>
    <t>Bin Collection</t>
  </si>
  <si>
    <t>changed from 3000 to 4000 as still 6 months to go and already spent almost 2000</t>
  </si>
  <si>
    <t xml:space="preserve">War Memorial Maintenance </t>
  </si>
  <si>
    <t xml:space="preserve">pay for new inscription </t>
  </si>
  <si>
    <t>Van  Lease</t>
  </si>
  <si>
    <t>repairs to van needed and MOT</t>
  </si>
  <si>
    <t>Van Fuel</t>
  </si>
  <si>
    <t xml:space="preserve">van has been in garage for a month </t>
  </si>
  <si>
    <r>
      <t>Net income/</t>
    </r>
    <r>
      <rPr>
        <b/>
        <sz val="12"/>
        <color rgb="FFFF0000"/>
        <rFont val="Arial"/>
        <family val="2"/>
      </rPr>
      <t>(Expenditure)</t>
    </r>
  </si>
  <si>
    <t>Main Hall</t>
  </si>
  <si>
    <t>Lesser Hall</t>
  </si>
  <si>
    <t>Council Chamber</t>
  </si>
  <si>
    <t>Robing Room</t>
  </si>
  <si>
    <t>Community Cinema</t>
  </si>
  <si>
    <t xml:space="preserve">Grant for Community Cinema </t>
  </si>
  <si>
    <t>Grants - Town Hall Frontage Cleaning Project</t>
  </si>
  <si>
    <t>Grants - Town Hall Urgent Repair Works</t>
  </si>
  <si>
    <t>Roof grant</t>
  </si>
  <si>
    <t>Insurance</t>
  </si>
  <si>
    <t>Payout for Lead theft</t>
  </si>
  <si>
    <t>reduced all these as much spend is unlikely</t>
  </si>
  <si>
    <t xml:space="preserve">includes the Coronation Collage </t>
  </si>
  <si>
    <t>Grant approved and imminent</t>
  </si>
  <si>
    <t>Business Rates</t>
  </si>
  <si>
    <t>Total amount for the year</t>
  </si>
  <si>
    <t>Maintenance &amp; Repairs</t>
  </si>
  <si>
    <t>reduced from 5000 to 2000 as not much spend to date</t>
  </si>
  <si>
    <t xml:space="preserve">Maintenance Equipment </t>
  </si>
  <si>
    <t>reduced from 2000 to 1000 - as above</t>
  </si>
  <si>
    <t xml:space="preserve">Town Hall Urgent Repair Works </t>
  </si>
  <si>
    <t>Do not use must be offset by grant income</t>
  </si>
  <si>
    <t>Town Hall Survey Consultancy</t>
  </si>
  <si>
    <t>Hiraeth Invoice</t>
  </si>
  <si>
    <t>Town Hall Frontage Cleaning Project</t>
  </si>
  <si>
    <t>Office Equipment</t>
  </si>
  <si>
    <t>reduced from 2,500 to 1,000 as not much spend to date</t>
  </si>
  <si>
    <t>Utilities</t>
  </si>
  <si>
    <t>Initially charged at the highest rate due to missing meter readings. With meter readings now provided, monthly prices have dropped significantly.</t>
  </si>
  <si>
    <t>Clock Maintenance/Service/Repair</t>
  </si>
  <si>
    <t xml:space="preserve"> service complete</t>
  </si>
  <si>
    <t>Window Cleaning</t>
  </si>
  <si>
    <t>changed from 350 to 200 as 88 spent over 6 months</t>
  </si>
  <si>
    <t>Lift Maintenance/Service/Repair</t>
  </si>
  <si>
    <t>repairs contingency Annual Service due February 2025</t>
  </si>
  <si>
    <t>Town Hall Roof</t>
  </si>
  <si>
    <t xml:space="preserve">covered by insurance  (Admin line 15) £17,500 offset by grant income </t>
  </si>
  <si>
    <t>Hygiene &amp; Cleaning</t>
  </si>
  <si>
    <t xml:space="preserve">PHS was missed in original budget Bin Bags/Cleaning Materials  changed from 1,500 to 2000 as already spent 1,176 </t>
  </si>
  <si>
    <t xml:space="preserve">Boiler Replacement/Maintenance/Service </t>
  </si>
  <si>
    <t xml:space="preserve">architect drawings </t>
  </si>
  <si>
    <t xml:space="preserve">Marriage Licence </t>
  </si>
  <si>
    <t>invoice In December payment run</t>
  </si>
  <si>
    <t xml:space="preserve">Locks </t>
  </si>
  <si>
    <t>reduce to 200 as only 6 months of year to go</t>
  </si>
  <si>
    <t>Music/Video Licence</t>
  </si>
  <si>
    <t>Sound system with  2 mics</t>
  </si>
  <si>
    <t>Projector</t>
  </si>
  <si>
    <t>grant  community Cinema  premises licence renewal</t>
  </si>
  <si>
    <r>
      <t>Net income/</t>
    </r>
    <r>
      <rPr>
        <b/>
        <sz val="12"/>
        <color rgb="FFFF0000"/>
        <rFont val="Arial"/>
        <family val="2"/>
      </rPr>
      <t>(Expenditure)</t>
    </r>
    <r>
      <rPr>
        <b/>
        <sz val="12"/>
        <color theme="1"/>
        <rFont val="Arial"/>
        <family val="2"/>
      </rPr>
      <t xml:space="preserve"> </t>
    </r>
  </si>
  <si>
    <t xml:space="preserve"> Budget 2024/25</t>
  </si>
  <si>
    <t>Expenditure</t>
  </si>
  <si>
    <t>Worknest Contract</t>
  </si>
  <si>
    <t xml:space="preserve"> Budget 24/25</t>
  </si>
  <si>
    <t>Income</t>
  </si>
  <si>
    <t>May Fayre</t>
  </si>
  <si>
    <t xml:space="preserve">Stall Holders fee from May Fayre and refund from RBL For Purchasing Refreshments </t>
  </si>
  <si>
    <t xml:space="preserve">Mayoral Allowance </t>
  </si>
  <si>
    <t xml:space="preserve">£300 paid through PAYE </t>
  </si>
  <si>
    <t xml:space="preserve">Senior Members Allowance </t>
  </si>
  <si>
    <t>Members Allowance</t>
  </si>
  <si>
    <t>need to pay new members pro rata, I will arrange this</t>
  </si>
  <si>
    <t>Mayors Chain</t>
  </si>
  <si>
    <t>Civic Sunday</t>
  </si>
  <si>
    <t>Remembrance Sunday</t>
  </si>
  <si>
    <t>Summer/May Day Event</t>
  </si>
  <si>
    <t>Mayor Making</t>
  </si>
  <si>
    <t xml:space="preserve">Former Mayor badges </t>
  </si>
  <si>
    <t>Special Events</t>
  </si>
  <si>
    <t>Grant Aid</t>
  </si>
  <si>
    <t xml:space="preserve">Grants applications re open October </t>
  </si>
  <si>
    <t>Place Planning</t>
  </si>
  <si>
    <t>Budget based on Grants, covered by Vale Council</t>
  </si>
  <si>
    <t>Shared Prosperity Fund</t>
  </si>
  <si>
    <t xml:space="preserve">Market </t>
  </si>
  <si>
    <t>Grotto</t>
  </si>
  <si>
    <t xml:space="preserve">monies from Santo Grotto 2023 no budget for them </t>
  </si>
  <si>
    <t>Parade/Road Closure/Grotto</t>
  </si>
  <si>
    <t>Hire/Purchase Lights</t>
  </si>
  <si>
    <t>Hire paid last year and carried over</t>
  </si>
  <si>
    <t>Christmas market loss</t>
  </si>
  <si>
    <t xml:space="preserve">loss due to cancellation of Saturday weather </t>
  </si>
  <si>
    <t xml:space="preserve">Lights Installation </t>
  </si>
  <si>
    <t xml:space="preserve">cost to come in December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</si>
</sst>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£&quot;#,##0;[Red]\-&quot;£&quot;#,##0"/>
    <numFmt numFmtId="165" formatCode="&quot;£&quot;#,##0.00;[Red]\-&quot;£&quot;#,##0.00"/>
    <numFmt numFmtId="166" formatCode="&quot;£&quot;#,##0_);[Red]\(&quot;£&quot;#,##0\)"/>
    <numFmt numFmtId="167" formatCode="&quot;£&quot;#,##0.00"/>
    <numFmt numFmtId="168" formatCode="&quot;£&quot;#,##0"/>
    <numFmt numFmtId="169" formatCode="&quot;$&quot;#,##0.00"/>
  </numFmts>
  <fonts count="20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2"/>
      <color rgb="FF323233"/>
      <name val="Arial"/>
      <family val="2"/>
    </font>
    <font>
      <b/>
      <u/>
      <sz val="12"/>
      <color theme="1"/>
      <name val="Arial"/>
      <family val="2"/>
    </font>
    <font>
      <b/>
      <u/>
      <sz val="12"/>
      <color rgb="FF323233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auto="1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0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0" fillId="2" borderId="1" xfId="0" applyFill="1" applyBorder="1"/>
    <xf numFmtId="164" fontId="2" fillId="0" borderId="1" xfId="0" applyNumberFormat="1" applyFont="1" applyBorder="1"/>
    <xf numFmtId="0" fontId="2" fillId="0" borderId="1" xfId="0" applyFont="1" applyBorder="1"/>
    <xf numFmtId="0" fontId="2" fillId="4" borderId="1" xfId="0" applyFont="1" applyFill="1" applyBorder="1"/>
    <xf numFmtId="0" fontId="2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9" fontId="2" fillId="0" borderId="0" xfId="0" quotePrefix="1" applyNumberFormat="1" applyFont="1"/>
    <xf numFmtId="167" fontId="2" fillId="0" borderId="0" xfId="0" applyNumberFormat="1" applyFont="1" applyAlignment="1">
      <alignment horizontal="center" vertical="center"/>
    </xf>
    <xf numFmtId="164" fontId="7" fillId="0" borderId="0" xfId="0" applyNumberFormat="1" applyFont="1"/>
    <xf numFmtId="0" fontId="7" fillId="0" borderId="1" xfId="0" applyFont="1" applyBorder="1"/>
    <xf numFmtId="164" fontId="7" fillId="0" borderId="1" xfId="0" applyNumberFormat="1" applyFont="1" applyBorder="1"/>
    <xf numFmtId="164" fontId="7" fillId="6" borderId="0" xfId="0" applyNumberFormat="1" applyFont="1" applyFill="1"/>
    <xf numFmtId="164" fontId="7" fillId="3" borderId="0" xfId="0" applyNumberFormat="1" applyFont="1" applyFill="1" applyAlignment="1">
      <alignment vertical="justify"/>
    </xf>
    <xf numFmtId="164" fontId="7" fillId="8" borderId="1" xfId="0" applyNumberFormat="1" applyFont="1" applyFill="1" applyBorder="1"/>
    <xf numFmtId="168" fontId="2" fillId="2" borderId="1" xfId="0" applyNumberFormat="1" applyFont="1" applyFill="1" applyBorder="1"/>
    <xf numFmtId="0" fontId="6" fillId="4" borderId="1" xfId="0" applyFont="1" applyFill="1" applyBorder="1"/>
    <xf numFmtId="164" fontId="6" fillId="4" borderId="1" xfId="0" applyNumberFormat="1" applyFont="1" applyFill="1" applyBorder="1"/>
    <xf numFmtId="0" fontId="6" fillId="8" borderId="1" xfId="0" applyFont="1" applyFill="1" applyBorder="1" applyAlignment="1">
      <alignment vertical="center"/>
    </xf>
    <xf numFmtId="0" fontId="2" fillId="2" borderId="0" xfId="0" applyFont="1" applyFill="1"/>
    <xf numFmtId="168" fontId="7" fillId="10" borderId="0" xfId="0" applyNumberFormat="1" applyFont="1" applyFill="1"/>
    <xf numFmtId="0" fontId="6" fillId="8" borderId="1" xfId="0" applyFont="1" applyFill="1" applyBorder="1"/>
    <xf numFmtId="168" fontId="2" fillId="0" borderId="1" xfId="0" applyNumberFormat="1" applyFont="1" applyBorder="1"/>
    <xf numFmtId="0" fontId="2" fillId="2" borderId="1" xfId="0" applyFont="1" applyFill="1" applyBorder="1"/>
    <xf numFmtId="0" fontId="2" fillId="8" borderId="1" xfId="0" applyFont="1" applyFill="1" applyBorder="1"/>
    <xf numFmtId="168" fontId="2" fillId="0" borderId="0" xfId="0" applyNumberFormat="1" applyFont="1"/>
    <xf numFmtId="164" fontId="2" fillId="2" borderId="1" xfId="0" applyNumberFormat="1" applyFont="1" applyFill="1" applyBorder="1"/>
    <xf numFmtId="168" fontId="2" fillId="2" borderId="1" xfId="0" applyNumberFormat="1" applyFont="1" applyFill="1" applyBorder="1" applyAlignment="1">
      <alignment vertical="center"/>
    </xf>
    <xf numFmtId="0" fontId="0" fillId="2" borderId="0" xfId="0" applyFill="1"/>
    <xf numFmtId="164" fontId="7" fillId="10" borderId="6" xfId="0" applyNumberFormat="1" applyFont="1" applyFill="1" applyBorder="1"/>
    <xf numFmtId="0" fontId="9" fillId="0" borderId="3" xfId="0" applyFont="1" applyBorder="1"/>
    <xf numFmtId="0" fontId="2" fillId="0" borderId="3" xfId="0" applyFont="1" applyBorder="1"/>
    <xf numFmtId="0" fontId="6" fillId="7" borderId="1" xfId="0" applyFont="1" applyFill="1" applyBorder="1"/>
    <xf numFmtId="0" fontId="6" fillId="7" borderId="3" xfId="0" applyFont="1" applyFill="1" applyBorder="1" applyAlignment="1">
      <alignment vertical="center"/>
    </xf>
    <xf numFmtId="164" fontId="2" fillId="0" borderId="1" xfId="0" applyNumberFormat="1" applyFont="1" applyBorder="1" applyAlignment="1">
      <alignment wrapText="1"/>
    </xf>
    <xf numFmtId="164" fontId="7" fillId="2" borderId="1" xfId="0" applyNumberFormat="1" applyFont="1" applyFill="1" applyBorder="1"/>
    <xf numFmtId="164" fontId="2" fillId="2" borderId="8" xfId="0" applyNumberFormat="1" applyFont="1" applyFill="1" applyBorder="1" applyAlignment="1">
      <alignment horizontal="left"/>
    </xf>
    <xf numFmtId="164" fontId="2" fillId="2" borderId="0" xfId="0" applyNumberFormat="1" applyFont="1" applyFill="1" applyAlignment="1">
      <alignment horizontal="left"/>
    </xf>
    <xf numFmtId="164" fontId="2" fillId="2" borderId="0" xfId="0" applyNumberFormat="1" applyFont="1" applyFill="1"/>
    <xf numFmtId="164" fontId="7" fillId="3" borderId="1" xfId="0" applyNumberFormat="1" applyFont="1" applyFill="1" applyBorder="1"/>
    <xf numFmtId="164" fontId="7" fillId="6" borderId="1" xfId="0" applyNumberFormat="1" applyFont="1" applyFill="1" applyBorder="1"/>
    <xf numFmtId="164" fontId="7" fillId="0" borderId="5" xfId="0" applyNumberFormat="1" applyFont="1" applyBorder="1"/>
    <xf numFmtId="0" fontId="6" fillId="2" borderId="1" xfId="0" applyFont="1" applyFill="1" applyBorder="1" applyAlignment="1">
      <alignment vertical="center"/>
    </xf>
    <xf numFmtId="0" fontId="6" fillId="2" borderId="0" xfId="0" applyFont="1" applyFill="1"/>
    <xf numFmtId="0" fontId="6" fillId="7" borderId="1" xfId="0" applyFont="1" applyFill="1" applyBorder="1" applyAlignment="1">
      <alignment vertical="center"/>
    </xf>
    <xf numFmtId="0" fontId="6" fillId="4" borderId="3" xfId="0" applyFont="1" applyFill="1" applyBorder="1"/>
    <xf numFmtId="164" fontId="8" fillId="0" borderId="1" xfId="0" applyNumberFormat="1" applyFont="1" applyBorder="1"/>
    <xf numFmtId="0" fontId="6" fillId="2" borderId="7" xfId="0" applyFont="1" applyFill="1" applyBorder="1"/>
    <xf numFmtId="0" fontId="7" fillId="2" borderId="1" xfId="0" applyFont="1" applyFill="1" applyBorder="1"/>
    <xf numFmtId="164" fontId="2" fillId="0" borderId="6" xfId="0" applyNumberFormat="1" applyFont="1" applyBorder="1" applyAlignment="1">
      <alignment wrapText="1"/>
    </xf>
    <xf numFmtId="164" fontId="7" fillId="11" borderId="1" xfId="0" applyNumberFormat="1" applyFont="1" applyFill="1" applyBorder="1" applyAlignment="1">
      <alignment vertical="center"/>
    </xf>
    <xf numFmtId="0" fontId="6" fillId="4" borderId="7" xfId="0" applyFont="1" applyFill="1" applyBorder="1"/>
    <xf numFmtId="0" fontId="7" fillId="0" borderId="11" xfId="0" applyFont="1" applyBorder="1"/>
    <xf numFmtId="164" fontId="2" fillId="0" borderId="15" xfId="0" applyNumberFormat="1" applyFont="1" applyBorder="1"/>
    <xf numFmtId="0" fontId="6" fillId="4" borderId="10" xfId="0" applyFont="1" applyFill="1" applyBorder="1"/>
    <xf numFmtId="0" fontId="6" fillId="4" borderId="12" xfId="0" applyFont="1" applyFill="1" applyBorder="1"/>
    <xf numFmtId="164" fontId="2" fillId="2" borderId="15" xfId="0" applyNumberFormat="1" applyFont="1" applyFill="1" applyBorder="1"/>
    <xf numFmtId="164" fontId="2" fillId="2" borderId="15" xfId="0" applyNumberFormat="1" applyFont="1" applyFill="1" applyBorder="1" applyAlignment="1">
      <alignment vertical="center"/>
    </xf>
    <xf numFmtId="0" fontId="6" fillId="4" borderId="14" xfId="0" applyFont="1" applyFill="1" applyBorder="1"/>
    <xf numFmtId="164" fontId="8" fillId="11" borderId="1" xfId="0" applyNumberFormat="1" applyFont="1" applyFill="1" applyBorder="1" applyAlignment="1">
      <alignment horizontal="center" vertical="center"/>
    </xf>
    <xf numFmtId="0" fontId="6" fillId="0" borderId="0" xfId="0" applyFont="1"/>
    <xf numFmtId="164" fontId="7" fillId="2" borderId="1" xfId="0" applyNumberFormat="1" applyFont="1" applyFill="1" applyBorder="1" applyAlignment="1">
      <alignment horizontal="left"/>
    </xf>
    <xf numFmtId="164" fontId="6" fillId="0" borderId="0" xfId="0" applyNumberFormat="1" applyFont="1"/>
    <xf numFmtId="38" fontId="7" fillId="0" borderId="5" xfId="0" applyNumberFormat="1" applyFont="1" applyBorder="1"/>
    <xf numFmtId="38" fontId="7" fillId="0" borderId="1" xfId="0" applyNumberFormat="1" applyFont="1" applyBorder="1"/>
    <xf numFmtId="38" fontId="2" fillId="0" borderId="0" xfId="0" applyNumberFormat="1" applyFont="1"/>
    <xf numFmtId="0" fontId="2" fillId="0" borderId="0" xfId="0" applyFont="1" applyAlignment="1">
      <alignment vertical="center"/>
    </xf>
    <xf numFmtId="164" fontId="8" fillId="11" borderId="1" xfId="0" applyNumberFormat="1" applyFont="1" applyFill="1" applyBorder="1" applyAlignment="1">
      <alignment vertical="center"/>
    </xf>
    <xf numFmtId="164" fontId="8" fillId="7" borderId="5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8" fillId="10" borderId="6" xfId="0" applyNumberFormat="1" applyFont="1" applyFill="1" applyBorder="1" applyAlignment="1">
      <alignment wrapText="1"/>
    </xf>
    <xf numFmtId="166" fontId="2" fillId="0" borderId="0" xfId="0" applyNumberFormat="1" applyFont="1"/>
    <xf numFmtId="164" fontId="8" fillId="10" borderId="1" xfId="0" applyNumberFormat="1" applyFont="1" applyFill="1" applyBorder="1"/>
    <xf numFmtId="0" fontId="8" fillId="11" borderId="1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8" fillId="11" borderId="5" xfId="0" applyFont="1" applyFill="1" applyBorder="1" applyAlignment="1">
      <alignment horizontal="center" vertical="center"/>
    </xf>
    <xf numFmtId="168" fontId="6" fillId="0" borderId="11" xfId="0" applyNumberFormat="1" applyFont="1" applyBorder="1"/>
    <xf numFmtId="0" fontId="6" fillId="2" borderId="3" xfId="0" applyFont="1" applyFill="1" applyBorder="1"/>
    <xf numFmtId="168" fontId="6" fillId="2" borderId="11" xfId="0" applyNumberFormat="1" applyFont="1" applyFill="1" applyBorder="1"/>
    <xf numFmtId="38" fontId="6" fillId="4" borderId="1" xfId="0" applyNumberFormat="1" applyFont="1" applyFill="1" applyBorder="1"/>
    <xf numFmtId="0" fontId="6" fillId="2" borderId="1" xfId="0" applyFont="1" applyFill="1" applyBorder="1"/>
    <xf numFmtId="164" fontId="2" fillId="2" borderId="8" xfId="0" applyNumberFormat="1" applyFont="1" applyFill="1" applyBorder="1"/>
    <xf numFmtId="0" fontId="8" fillId="10" borderId="1" xfId="0" applyFont="1" applyFill="1" applyBorder="1"/>
    <xf numFmtId="38" fontId="6" fillId="0" borderId="1" xfId="0" applyNumberFormat="1" applyFont="1" applyBorder="1"/>
    <xf numFmtId="164" fontId="6" fillId="4" borderId="1" xfId="0" applyNumberFormat="1" applyFont="1" applyFill="1" applyBorder="1" applyAlignment="1">
      <alignment horizontal="left"/>
    </xf>
    <xf numFmtId="166" fontId="2" fillId="0" borderId="1" xfId="0" applyNumberFormat="1" applyFont="1" applyBorder="1"/>
    <xf numFmtId="166" fontId="2" fillId="2" borderId="1" xfId="0" applyNumberFormat="1" applyFont="1" applyFill="1" applyBorder="1"/>
    <xf numFmtId="166" fontId="6" fillId="4" borderId="1" xfId="0" applyNumberFormat="1" applyFont="1" applyFill="1" applyBorder="1"/>
    <xf numFmtId="166" fontId="2" fillId="4" borderId="1" xfId="0" applyNumberFormat="1" applyFont="1" applyFill="1" applyBorder="1"/>
    <xf numFmtId="166" fontId="6" fillId="2" borderId="1" xfId="0" applyNumberFormat="1" applyFont="1" applyFill="1" applyBorder="1"/>
    <xf numFmtId="166" fontId="6" fillId="7" borderId="1" xfId="0" applyNumberFormat="1" applyFont="1" applyFill="1" applyBorder="1" applyAlignment="1">
      <alignment vertical="center"/>
    </xf>
    <xf numFmtId="166" fontId="2" fillId="7" borderId="1" xfId="0" applyNumberFormat="1" applyFont="1" applyFill="1" applyBorder="1" applyAlignment="1">
      <alignment vertical="justify"/>
    </xf>
    <xf numFmtId="166" fontId="2" fillId="7" borderId="1" xfId="0" applyNumberFormat="1" applyFont="1" applyFill="1" applyBorder="1" applyAlignment="1">
      <alignment vertical="center"/>
    </xf>
    <xf numFmtId="166" fontId="6" fillId="0" borderId="28" xfId="0" applyNumberFormat="1" applyFont="1" applyBorder="1"/>
    <xf numFmtId="166" fontId="6" fillId="0" borderId="20" xfId="0" applyNumberFormat="1" applyFont="1" applyBorder="1"/>
    <xf numFmtId="166" fontId="6" fillId="0" borderId="29" xfId="0" applyNumberFormat="1" applyFont="1" applyBorder="1"/>
    <xf numFmtId="166" fontId="6" fillId="0" borderId="1" xfId="0" applyNumberFormat="1" applyFont="1" applyBorder="1"/>
    <xf numFmtId="0" fontId="6" fillId="7" borderId="5" xfId="0" applyFont="1" applyFill="1" applyBorder="1"/>
    <xf numFmtId="0" fontId="0" fillId="0" borderId="1" xfId="0" applyBorder="1"/>
    <xf numFmtId="0" fontId="1" fillId="11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7" borderId="5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9" fillId="0" borderId="0" xfId="0" applyFont="1"/>
    <xf numFmtId="0" fontId="6" fillId="0" borderId="1" xfId="0" applyFont="1" applyBorder="1"/>
    <xf numFmtId="0" fontId="0" fillId="0" borderId="4" xfId="0" applyBorder="1"/>
    <xf numFmtId="0" fontId="0" fillId="7" borderId="1" xfId="0" applyFill="1" applyBorder="1"/>
    <xf numFmtId="0" fontId="0" fillId="0" borderId="0" xfId="0" applyAlignment="1">
      <alignment horizontal="center"/>
    </xf>
    <xf numFmtId="0" fontId="6" fillId="7" borderId="1" xfId="0" applyFont="1" applyFill="1" applyBorder="1" applyAlignment="1">
      <alignment horizontal="left"/>
    </xf>
    <xf numFmtId="0" fontId="8" fillId="11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11" borderId="26" xfId="0" applyFont="1" applyFill="1" applyBorder="1" applyAlignment="1">
      <alignment horizontal="center" vertical="center"/>
    </xf>
    <xf numFmtId="0" fontId="8" fillId="11" borderId="5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/>
    </xf>
    <xf numFmtId="38" fontId="13" fillId="2" borderId="1" xfId="0" applyNumberFormat="1" applyFont="1" applyFill="1" applyBorder="1"/>
    <xf numFmtId="38" fontId="13" fillId="4" borderId="1" xfId="0" applyNumberFormat="1" applyFont="1" applyFill="1" applyBorder="1"/>
    <xf numFmtId="38" fontId="2" fillId="8" borderId="1" xfId="0" applyNumberFormat="1" applyFont="1" applyFill="1" applyBorder="1" applyAlignment="1">
      <alignment vertical="center"/>
    </xf>
    <xf numFmtId="38" fontId="2" fillId="0" borderId="2" xfId="0" applyNumberFormat="1" applyFont="1" applyBorder="1" applyAlignment="1">
      <alignment vertical="justify"/>
    </xf>
    <xf numFmtId="38" fontId="2" fillId="2" borderId="2" xfId="0" applyNumberFormat="1" applyFont="1" applyFill="1" applyBorder="1" applyAlignment="1">
      <alignment vertical="justify"/>
    </xf>
    <xf numFmtId="38" fontId="6" fillId="4" borderId="27" xfId="0" applyNumberFormat="1" applyFont="1" applyFill="1" applyBorder="1"/>
    <xf numFmtId="38" fontId="17" fillId="4" borderId="28" xfId="0" applyNumberFormat="1" applyFont="1" applyFill="1" applyBorder="1"/>
    <xf numFmtId="38" fontId="17" fillId="4" borderId="20" xfId="0" applyNumberFormat="1" applyFont="1" applyFill="1" applyBorder="1"/>
    <xf numFmtId="0" fontId="8" fillId="10" borderId="5" xfId="0" applyFont="1" applyFill="1" applyBorder="1"/>
    <xf numFmtId="0" fontId="6" fillId="8" borderId="5" xfId="0" applyFont="1" applyFill="1" applyBorder="1"/>
    <xf numFmtId="0" fontId="18" fillId="15" borderId="19" xfId="0" applyFont="1" applyFill="1" applyBorder="1"/>
    <xf numFmtId="164" fontId="2" fillId="7" borderId="22" xfId="0" applyNumberFormat="1" applyFont="1" applyFill="1" applyBorder="1"/>
    <xf numFmtId="164" fontId="6" fillId="2" borderId="1" xfId="0" applyNumberFormat="1" applyFont="1" applyFill="1" applyBorder="1"/>
    <xf numFmtId="164" fontId="6" fillId="8" borderId="1" xfId="0" applyNumberFormat="1" applyFont="1" applyFill="1" applyBorder="1" applyAlignment="1">
      <alignment horizontal="center" vertical="center"/>
    </xf>
    <xf numFmtId="0" fontId="8" fillId="11" borderId="17" xfId="0" applyFont="1" applyFill="1" applyBorder="1"/>
    <xf numFmtId="0" fontId="6" fillId="7" borderId="5" xfId="0" applyFont="1" applyFill="1" applyBorder="1" applyAlignment="1">
      <alignment vertical="center"/>
    </xf>
    <xf numFmtId="0" fontId="8" fillId="0" borderId="31" xfId="0" applyFont="1" applyBorder="1"/>
    <xf numFmtId="38" fontId="2" fillId="0" borderId="1" xfId="0" applyNumberFormat="1" applyFont="1" applyBorder="1"/>
    <xf numFmtId="38" fontId="6" fillId="8" borderId="1" xfId="0" applyNumberFormat="1" applyFont="1" applyFill="1" applyBorder="1" applyAlignment="1">
      <alignment vertical="center"/>
    </xf>
    <xf numFmtId="164" fontId="6" fillId="8" borderId="15" xfId="0" applyNumberFormat="1" applyFont="1" applyFill="1" applyBorder="1" applyAlignment="1">
      <alignment vertical="center"/>
    </xf>
    <xf numFmtId="38" fontId="2" fillId="0" borderId="1" xfId="0" applyNumberFormat="1" applyFont="1" applyBorder="1" applyAlignment="1">
      <alignment vertical="center"/>
    </xf>
    <xf numFmtId="164" fontId="6" fillId="2" borderId="15" xfId="0" applyNumberFormat="1" applyFont="1" applyFill="1" applyBorder="1" applyAlignment="1">
      <alignment vertical="center"/>
    </xf>
    <xf numFmtId="0" fontId="2" fillId="0" borderId="16" xfId="0" applyFont="1" applyBorder="1" applyAlignment="1">
      <alignment vertical="center" wrapText="1"/>
    </xf>
    <xf numFmtId="164" fontId="2" fillId="0" borderId="15" xfId="0" applyNumberFormat="1" applyFont="1" applyBorder="1" applyAlignment="1">
      <alignment wrapText="1"/>
    </xf>
    <xf numFmtId="164" fontId="6" fillId="2" borderId="18" xfId="0" applyNumberFormat="1" applyFont="1" applyFill="1" applyBorder="1"/>
    <xf numFmtId="0" fontId="6" fillId="7" borderId="9" xfId="0" applyFont="1" applyFill="1" applyBorder="1"/>
    <xf numFmtId="167" fontId="2" fillId="0" borderId="0" xfId="0" applyNumberFormat="1" applyFont="1"/>
    <xf numFmtId="167" fontId="2" fillId="7" borderId="22" xfId="0" applyNumberFormat="1" applyFont="1" applyFill="1" applyBorder="1"/>
    <xf numFmtId="167" fontId="2" fillId="7" borderId="21" xfId="0" applyNumberFormat="1" applyFont="1" applyFill="1" applyBorder="1"/>
    <xf numFmtId="167" fontId="6" fillId="7" borderId="5" xfId="0" applyNumberFormat="1" applyFont="1" applyFill="1" applyBorder="1" applyAlignment="1">
      <alignment horizontal="center" vertical="center" wrapText="1"/>
    </xf>
    <xf numFmtId="167" fontId="8" fillId="11" borderId="5" xfId="0" applyNumberFormat="1" applyFont="1" applyFill="1" applyBorder="1" applyAlignment="1">
      <alignment horizontal="center" vertical="center"/>
    </xf>
    <xf numFmtId="167" fontId="13" fillId="2" borderId="1" xfId="0" applyNumberFormat="1" applyFont="1" applyFill="1" applyBorder="1"/>
    <xf numFmtId="167" fontId="13" fillId="4" borderId="1" xfId="0" applyNumberFormat="1" applyFont="1" applyFill="1" applyBorder="1"/>
    <xf numFmtId="167" fontId="2" fillId="8" borderId="1" xfId="0" applyNumberFormat="1" applyFont="1" applyFill="1" applyBorder="1" applyAlignment="1">
      <alignment vertical="center"/>
    </xf>
    <xf numFmtId="167" fontId="2" fillId="0" borderId="2" xfId="0" applyNumberFormat="1" applyFont="1" applyBorder="1" applyAlignment="1">
      <alignment vertical="justify"/>
    </xf>
    <xf numFmtId="167" fontId="6" fillId="4" borderId="27" xfId="0" applyNumberFormat="1" applyFont="1" applyFill="1" applyBorder="1"/>
    <xf numFmtId="167" fontId="17" fillId="4" borderId="20" xfId="0" applyNumberFormat="1" applyFont="1" applyFill="1" applyBorder="1"/>
    <xf numFmtId="168" fontId="2" fillId="2" borderId="0" xfId="0" applyNumberFormat="1" applyFont="1" applyFill="1" applyAlignment="1">
      <alignment horizontal="left"/>
    </xf>
    <xf numFmtId="0" fontId="2" fillId="0" borderId="0" xfId="0" applyFont="1" applyAlignment="1">
      <alignment horizontal="left"/>
    </xf>
    <xf numFmtId="164" fontId="2" fillId="7" borderId="22" xfId="0" applyNumberFormat="1" applyFont="1" applyFill="1" applyBorder="1" applyAlignment="1">
      <alignment horizontal="left"/>
    </xf>
    <xf numFmtId="164" fontId="2" fillId="7" borderId="21" xfId="0" applyNumberFormat="1" applyFont="1" applyFill="1" applyBorder="1" applyAlignment="1">
      <alignment horizontal="left"/>
    </xf>
    <xf numFmtId="164" fontId="6" fillId="7" borderId="5" xfId="0" applyNumberFormat="1" applyFont="1" applyFill="1" applyBorder="1" applyAlignment="1">
      <alignment horizontal="left" vertical="center" wrapText="1"/>
    </xf>
    <xf numFmtId="0" fontId="8" fillId="11" borderId="5" xfId="0" applyFont="1" applyFill="1" applyBorder="1" applyAlignment="1">
      <alignment horizontal="left" vertical="center"/>
    </xf>
    <xf numFmtId="0" fontId="8" fillId="10" borderId="5" xfId="0" applyFont="1" applyFill="1" applyBorder="1" applyAlignment="1">
      <alignment horizontal="left"/>
    </xf>
    <xf numFmtId="0" fontId="8" fillId="10" borderId="1" xfId="0" applyFont="1" applyFill="1" applyBorder="1" applyAlignment="1">
      <alignment horizontal="left"/>
    </xf>
    <xf numFmtId="166" fontId="2" fillId="2" borderId="1" xfId="0" applyNumberFormat="1" applyFont="1" applyFill="1" applyBorder="1" applyAlignment="1">
      <alignment horizontal="left"/>
    </xf>
    <xf numFmtId="166" fontId="2" fillId="0" borderId="1" xfId="0" applyNumberFormat="1" applyFont="1" applyBorder="1" applyAlignment="1">
      <alignment horizontal="left"/>
    </xf>
    <xf numFmtId="166" fontId="2" fillId="4" borderId="1" xfId="0" applyNumberFormat="1" applyFont="1" applyFill="1" applyBorder="1" applyAlignment="1">
      <alignment horizontal="left"/>
    </xf>
    <xf numFmtId="166" fontId="2" fillId="7" borderId="1" xfId="0" applyNumberFormat="1" applyFont="1" applyFill="1" applyBorder="1" applyAlignment="1">
      <alignment horizontal="left" vertical="justify"/>
    </xf>
    <xf numFmtId="166" fontId="7" fillId="10" borderId="1" xfId="0" applyNumberFormat="1" applyFont="1" applyFill="1" applyBorder="1" applyAlignment="1">
      <alignment horizontal="left"/>
    </xf>
    <xf numFmtId="166" fontId="7" fillId="13" borderId="1" xfId="0" applyNumberFormat="1" applyFont="1" applyFill="1" applyBorder="1" applyAlignment="1">
      <alignment horizontal="left"/>
    </xf>
    <xf numFmtId="166" fontId="7" fillId="0" borderId="1" xfId="0" applyNumberFormat="1" applyFont="1" applyBorder="1" applyAlignment="1">
      <alignment horizontal="left"/>
    </xf>
    <xf numFmtId="166" fontId="6" fillId="4" borderId="1" xfId="0" applyNumberFormat="1" applyFont="1" applyFill="1" applyBorder="1" applyAlignment="1">
      <alignment horizontal="left"/>
    </xf>
    <xf numFmtId="166" fontId="2" fillId="2" borderId="0" xfId="0" applyNumberFormat="1" applyFont="1" applyFill="1" applyAlignment="1">
      <alignment horizontal="left"/>
    </xf>
    <xf numFmtId="166" fontId="2" fillId="0" borderId="0" xfId="0" applyNumberFormat="1" applyFont="1" applyAlignment="1">
      <alignment horizontal="left"/>
    </xf>
    <xf numFmtId="166" fontId="6" fillId="0" borderId="20" xfId="0" applyNumberFormat="1" applyFont="1" applyBorder="1" applyAlignment="1">
      <alignment horizontal="left"/>
    </xf>
    <xf numFmtId="164" fontId="7" fillId="0" borderId="0" xfId="0" applyNumberFormat="1" applyFont="1" applyAlignment="1">
      <alignment horizontal="left"/>
    </xf>
    <xf numFmtId="164" fontId="7" fillId="3" borderId="0" xfId="0" applyNumberFormat="1" applyFont="1" applyFill="1" applyAlignment="1">
      <alignment horizontal="left" vertical="justify"/>
    </xf>
    <xf numFmtId="164" fontId="7" fillId="6" borderId="0" xfId="0" applyNumberFormat="1" applyFont="1" applyFill="1" applyAlignment="1">
      <alignment horizontal="left"/>
    </xf>
    <xf numFmtId="164" fontId="8" fillId="7" borderId="5" xfId="0" applyNumberFormat="1" applyFont="1" applyFill="1" applyBorder="1" applyAlignment="1">
      <alignment horizontal="left" vertical="center"/>
    </xf>
    <xf numFmtId="164" fontId="6" fillId="0" borderId="5" xfId="0" applyNumberFormat="1" applyFont="1" applyBorder="1" applyAlignment="1">
      <alignment horizontal="left" vertical="center" wrapText="1"/>
    </xf>
    <xf numFmtId="164" fontId="8" fillId="0" borderId="5" xfId="0" applyNumberFormat="1" applyFont="1" applyBorder="1" applyAlignment="1">
      <alignment horizontal="left" vertical="center"/>
    </xf>
    <xf numFmtId="166" fontId="7" fillId="2" borderId="1" xfId="0" applyNumberFormat="1" applyFont="1" applyFill="1" applyBorder="1" applyAlignment="1">
      <alignment horizontal="left"/>
    </xf>
    <xf numFmtId="166" fontId="8" fillId="5" borderId="8" xfId="0" applyNumberFormat="1" applyFont="1" applyFill="1" applyBorder="1" applyAlignment="1">
      <alignment horizontal="left"/>
    </xf>
    <xf numFmtId="166" fontId="7" fillId="10" borderId="6" xfId="0" applyNumberFormat="1" applyFont="1" applyFill="1" applyBorder="1" applyAlignment="1">
      <alignment horizontal="left"/>
    </xf>
    <xf numFmtId="166" fontId="8" fillId="11" borderId="1" xfId="0" applyNumberFormat="1" applyFont="1" applyFill="1" applyBorder="1" applyAlignment="1">
      <alignment horizontal="left"/>
    </xf>
    <xf numFmtId="166" fontId="8" fillId="7" borderId="1" xfId="0" applyNumberFormat="1" applyFont="1" applyFill="1" applyBorder="1" applyAlignment="1">
      <alignment horizontal="left"/>
    </xf>
    <xf numFmtId="166" fontId="8" fillId="5" borderId="1" xfId="0" applyNumberFormat="1" applyFont="1" applyFill="1" applyBorder="1" applyAlignment="1">
      <alignment horizontal="left"/>
    </xf>
    <xf numFmtId="166" fontId="7" fillId="0" borderId="0" xfId="0" applyNumberFormat="1" applyFont="1" applyAlignment="1">
      <alignment horizontal="left"/>
    </xf>
    <xf numFmtId="166" fontId="6" fillId="4" borderId="20" xfId="0" applyNumberFormat="1" applyFont="1" applyFill="1" applyBorder="1" applyAlignment="1">
      <alignment horizontal="left"/>
    </xf>
    <xf numFmtId="164" fontId="2" fillId="0" borderId="0" xfId="0" applyNumberFormat="1" applyFont="1" applyAlignment="1">
      <alignment horizontal="left"/>
    </xf>
    <xf numFmtId="164" fontId="7" fillId="2" borderId="0" xfId="0" applyNumberFormat="1" applyFont="1" applyFill="1" applyAlignment="1">
      <alignment horizontal="left"/>
    </xf>
    <xf numFmtId="164" fontId="7" fillId="14" borderId="0" xfId="0" applyNumberFormat="1" applyFont="1" applyFill="1" applyAlignment="1">
      <alignment horizontal="left"/>
    </xf>
    <xf numFmtId="164" fontId="7" fillId="3" borderId="1" xfId="0" applyNumberFormat="1" applyFont="1" applyFill="1" applyBorder="1" applyAlignment="1">
      <alignment horizontal="left" vertical="justify"/>
    </xf>
    <xf numFmtId="164" fontId="7" fillId="2" borderId="0" xfId="0" applyNumberFormat="1" applyFont="1" applyFill="1" applyAlignment="1">
      <alignment horizontal="left" vertical="justify"/>
    </xf>
    <xf numFmtId="164" fontId="7" fillId="14" borderId="0" xfId="0" applyNumberFormat="1" applyFont="1" applyFill="1" applyAlignment="1">
      <alignment horizontal="left" vertical="justify"/>
    </xf>
    <xf numFmtId="164" fontId="7" fillId="0" borderId="1" xfId="0" applyNumberFormat="1" applyFont="1" applyBorder="1" applyAlignment="1">
      <alignment horizontal="left"/>
    </xf>
    <xf numFmtId="164" fontId="7" fillId="5" borderId="1" xfId="0" applyNumberFormat="1" applyFont="1" applyFill="1" applyBorder="1" applyAlignment="1">
      <alignment horizontal="left"/>
    </xf>
    <xf numFmtId="164" fontId="7" fillId="8" borderId="1" xfId="0" applyNumberFormat="1" applyFont="1" applyFill="1" applyBorder="1" applyAlignment="1">
      <alignment horizontal="left"/>
    </xf>
    <xf numFmtId="164" fontId="7" fillId="6" borderId="1" xfId="0" applyNumberFormat="1" applyFont="1" applyFill="1" applyBorder="1" applyAlignment="1">
      <alignment horizontal="left"/>
    </xf>
    <xf numFmtId="164" fontId="8" fillId="11" borderId="5" xfId="0" applyNumberFormat="1" applyFont="1" applyFill="1" applyBorder="1" applyAlignment="1">
      <alignment horizontal="left" vertical="center"/>
    </xf>
    <xf numFmtId="164" fontId="8" fillId="11" borderId="5" xfId="0" applyNumberFormat="1" applyFont="1" applyFill="1" applyBorder="1" applyAlignment="1">
      <alignment horizontal="left" vertical="center" wrapText="1"/>
    </xf>
    <xf numFmtId="164" fontId="8" fillId="11" borderId="1" xfId="0" applyNumberFormat="1" applyFont="1" applyFill="1" applyBorder="1" applyAlignment="1">
      <alignment horizontal="left" vertical="center" wrapText="1"/>
    </xf>
    <xf numFmtId="164" fontId="8" fillId="0" borderId="6" xfId="0" applyNumberFormat="1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left" vertical="center" wrapText="1"/>
    </xf>
    <xf numFmtId="166" fontId="7" fillId="14" borderId="1" xfId="0" applyNumberFormat="1" applyFont="1" applyFill="1" applyBorder="1" applyAlignment="1">
      <alignment horizontal="left"/>
    </xf>
    <xf numFmtId="166" fontId="7" fillId="0" borderId="6" xfId="0" applyNumberFormat="1" applyFont="1" applyBorder="1" applyAlignment="1">
      <alignment horizontal="left"/>
    </xf>
    <xf numFmtId="166" fontId="7" fillId="7" borderId="1" xfId="0" applyNumberFormat="1" applyFont="1" applyFill="1" applyBorder="1" applyAlignment="1">
      <alignment horizontal="left"/>
    </xf>
    <xf numFmtId="166" fontId="16" fillId="14" borderId="1" xfId="0" applyNumberFormat="1" applyFont="1" applyFill="1" applyBorder="1" applyAlignment="1">
      <alignment horizontal="left"/>
    </xf>
    <xf numFmtId="166" fontId="7" fillId="2" borderId="0" xfId="0" applyNumberFormat="1" applyFont="1" applyFill="1" applyAlignment="1">
      <alignment horizontal="left"/>
    </xf>
    <xf numFmtId="166" fontId="7" fillId="14" borderId="0" xfId="0" applyNumberFormat="1" applyFont="1" applyFill="1" applyAlignment="1">
      <alignment horizontal="left"/>
    </xf>
    <xf numFmtId="164" fontId="2" fillId="14" borderId="0" xfId="0" applyNumberFormat="1" applyFont="1" applyFill="1" applyAlignment="1">
      <alignment horizontal="left"/>
    </xf>
    <xf numFmtId="168" fontId="2" fillId="0" borderId="0" xfId="0" applyNumberFormat="1" applyFont="1" applyAlignment="1">
      <alignment horizontal="left"/>
    </xf>
    <xf numFmtId="168" fontId="2" fillId="7" borderId="22" xfId="0" applyNumberFormat="1" applyFont="1" applyFill="1" applyBorder="1" applyAlignment="1">
      <alignment horizontal="left"/>
    </xf>
    <xf numFmtId="168" fontId="2" fillId="7" borderId="21" xfId="0" applyNumberFormat="1" applyFont="1" applyFill="1" applyBorder="1" applyAlignment="1">
      <alignment horizontal="left"/>
    </xf>
    <xf numFmtId="168" fontId="8" fillId="11" borderId="5" xfId="0" applyNumberFormat="1" applyFont="1" applyFill="1" applyBorder="1" applyAlignment="1">
      <alignment horizontal="left" vertical="center"/>
    </xf>
    <xf numFmtId="168" fontId="6" fillId="7" borderId="5" xfId="0" applyNumberFormat="1" applyFont="1" applyFill="1" applyBorder="1" applyAlignment="1">
      <alignment horizontal="left" vertical="center" wrapText="1"/>
    </xf>
    <xf numFmtId="168" fontId="8" fillId="7" borderId="1" xfId="0" applyNumberFormat="1" applyFont="1" applyFill="1" applyBorder="1" applyAlignment="1">
      <alignment horizontal="left" vertical="center" wrapText="1"/>
    </xf>
    <xf numFmtId="168" fontId="8" fillId="0" borderId="5" xfId="0" applyNumberFormat="1" applyFont="1" applyBorder="1" applyAlignment="1">
      <alignment horizontal="left" vertical="center"/>
    </xf>
    <xf numFmtId="168" fontId="8" fillId="0" borderId="1" xfId="0" applyNumberFormat="1" applyFont="1" applyBorder="1" applyAlignment="1">
      <alignment horizontal="left" vertical="center" wrapText="1"/>
    </xf>
    <xf numFmtId="168" fontId="2" fillId="2" borderId="1" xfId="0" applyNumberFormat="1" applyFont="1" applyFill="1" applyBorder="1" applyAlignment="1">
      <alignment horizontal="left"/>
    </xf>
    <xf numFmtId="168" fontId="7" fillId="0" borderId="1" xfId="0" applyNumberFormat="1" applyFont="1" applyBorder="1" applyAlignment="1">
      <alignment horizontal="left"/>
    </xf>
    <xf numFmtId="168" fontId="2" fillId="2" borderId="2" xfId="0" applyNumberFormat="1" applyFont="1" applyFill="1" applyBorder="1" applyAlignment="1">
      <alignment horizontal="left"/>
    </xf>
    <xf numFmtId="168" fontId="7" fillId="0" borderId="2" xfId="0" applyNumberFormat="1" applyFont="1" applyBorder="1" applyAlignment="1">
      <alignment horizontal="left"/>
    </xf>
    <xf numFmtId="168" fontId="6" fillId="4" borderId="23" xfId="0" applyNumberFormat="1" applyFont="1" applyFill="1" applyBorder="1" applyAlignment="1">
      <alignment horizontal="left"/>
    </xf>
    <xf numFmtId="168" fontId="6" fillId="4" borderId="24" xfId="0" applyNumberFormat="1" applyFont="1" applyFill="1" applyBorder="1" applyAlignment="1">
      <alignment horizontal="left"/>
    </xf>
    <xf numFmtId="168" fontId="6" fillId="4" borderId="1" xfId="0" applyNumberFormat="1" applyFont="1" applyFill="1" applyBorder="1" applyAlignment="1">
      <alignment horizontal="left"/>
    </xf>
    <xf numFmtId="168" fontId="6" fillId="4" borderId="15" xfId="0" applyNumberFormat="1" applyFont="1" applyFill="1" applyBorder="1" applyAlignment="1">
      <alignment horizontal="left"/>
    </xf>
    <xf numFmtId="168" fontId="6" fillId="2" borderId="25" xfId="0" applyNumberFormat="1" applyFont="1" applyFill="1" applyBorder="1" applyAlignment="1">
      <alignment horizontal="left"/>
    </xf>
    <xf numFmtId="168" fontId="6" fillId="2" borderId="0" xfId="0" applyNumberFormat="1" applyFont="1" applyFill="1" applyAlignment="1">
      <alignment horizontal="left"/>
    </xf>
    <xf numFmtId="168" fontId="6" fillId="7" borderId="5" xfId="0" applyNumberFormat="1" applyFont="1" applyFill="1" applyBorder="1" applyAlignment="1">
      <alignment horizontal="left" vertical="center"/>
    </xf>
    <xf numFmtId="168" fontId="6" fillId="7" borderId="0" xfId="0" applyNumberFormat="1" applyFont="1" applyFill="1" applyAlignment="1">
      <alignment horizontal="left" vertical="center"/>
    </xf>
    <xf numFmtId="168" fontId="8" fillId="11" borderId="5" xfId="0" applyNumberFormat="1" applyFont="1" applyFill="1" applyBorder="1" applyAlignment="1">
      <alignment horizontal="left"/>
    </xf>
    <xf numFmtId="168" fontId="7" fillId="11" borderId="5" xfId="0" applyNumberFormat="1" applyFont="1" applyFill="1" applyBorder="1" applyAlignment="1">
      <alignment horizontal="left"/>
    </xf>
    <xf numFmtId="168" fontId="2" fillId="2" borderId="1" xfId="0" applyNumberFormat="1" applyFont="1" applyFill="1" applyBorder="1" applyAlignment="1">
      <alignment horizontal="left" vertical="justify"/>
    </xf>
    <xf numFmtId="168" fontId="7" fillId="2" borderId="1" xfId="0" applyNumberFormat="1" applyFont="1" applyFill="1" applyBorder="1" applyAlignment="1">
      <alignment horizontal="left"/>
    </xf>
    <xf numFmtId="168" fontId="7" fillId="10" borderId="0" xfId="0" applyNumberFormat="1" applyFont="1" applyFill="1" applyAlignment="1">
      <alignment horizontal="left"/>
    </xf>
    <xf numFmtId="168" fontId="6" fillId="4" borderId="20" xfId="0" applyNumberFormat="1" applyFont="1" applyFill="1" applyBorder="1" applyAlignment="1">
      <alignment horizontal="left"/>
    </xf>
    <xf numFmtId="168" fontId="8" fillId="11" borderId="1" xfId="0" applyNumberFormat="1" applyFont="1" applyFill="1" applyBorder="1" applyAlignment="1">
      <alignment horizontal="left" vertical="center"/>
    </xf>
    <xf numFmtId="168" fontId="8" fillId="7" borderId="3" xfId="0" applyNumberFormat="1" applyFont="1" applyFill="1" applyBorder="1" applyAlignment="1">
      <alignment horizontal="left" vertical="center" wrapText="1"/>
    </xf>
    <xf numFmtId="168" fontId="8" fillId="0" borderId="1" xfId="0" applyNumberFormat="1" applyFont="1" applyBorder="1" applyAlignment="1">
      <alignment horizontal="left" vertical="center"/>
    </xf>
    <xf numFmtId="168" fontId="8" fillId="0" borderId="3" xfId="0" applyNumberFormat="1" applyFont="1" applyBorder="1" applyAlignment="1">
      <alignment horizontal="left" vertical="center" wrapText="1"/>
    </xf>
    <xf numFmtId="168" fontId="2" fillId="0" borderId="1" xfId="0" applyNumberFormat="1" applyFont="1" applyBorder="1" applyAlignment="1">
      <alignment horizontal="left"/>
    </xf>
    <xf numFmtId="168" fontId="7" fillId="0" borderId="3" xfId="0" applyNumberFormat="1" applyFont="1" applyBorder="1" applyAlignment="1">
      <alignment horizontal="left"/>
    </xf>
    <xf numFmtId="168" fontId="2" fillId="0" borderId="6" xfId="0" applyNumberFormat="1" applyFont="1" applyBorder="1" applyAlignment="1">
      <alignment horizontal="left"/>
    </xf>
    <xf numFmtId="168" fontId="7" fillId="0" borderId="6" xfId="0" applyNumberFormat="1" applyFont="1" applyBorder="1" applyAlignment="1">
      <alignment horizontal="left"/>
    </xf>
    <xf numFmtId="168" fontId="7" fillId="2" borderId="6" xfId="0" applyNumberFormat="1" applyFont="1" applyFill="1" applyBorder="1" applyAlignment="1">
      <alignment horizontal="left"/>
    </xf>
    <xf numFmtId="168" fontId="7" fillId="13" borderId="6" xfId="0" applyNumberFormat="1" applyFont="1" applyFill="1" applyBorder="1" applyAlignment="1">
      <alignment horizontal="left"/>
    </xf>
    <xf numFmtId="168" fontId="2" fillId="0" borderId="3" xfId="0" applyNumberFormat="1" applyFont="1" applyBorder="1" applyAlignment="1">
      <alignment horizontal="left"/>
    </xf>
    <xf numFmtId="168" fontId="6" fillId="8" borderId="1" xfId="0" applyNumberFormat="1" applyFont="1" applyFill="1" applyBorder="1" applyAlignment="1">
      <alignment horizontal="left" vertical="center"/>
    </xf>
    <xf numFmtId="168" fontId="8" fillId="9" borderId="1" xfId="0" applyNumberFormat="1" applyFont="1" applyFill="1" applyBorder="1" applyAlignment="1">
      <alignment horizontal="left"/>
    </xf>
    <xf numFmtId="168" fontId="8" fillId="9" borderId="3" xfId="0" applyNumberFormat="1" applyFont="1" applyFill="1" applyBorder="1" applyAlignment="1">
      <alignment horizontal="left"/>
    </xf>
    <xf numFmtId="168" fontId="2" fillId="0" borderId="1" xfId="0" applyNumberFormat="1" applyFont="1" applyBorder="1" applyAlignment="1">
      <alignment horizontal="left" vertical="center"/>
    </xf>
    <xf numFmtId="168" fontId="2" fillId="2" borderId="1" xfId="0" applyNumberFormat="1" applyFont="1" applyFill="1" applyBorder="1" applyAlignment="1">
      <alignment horizontal="left" vertical="center"/>
    </xf>
    <xf numFmtId="168" fontId="7" fillId="0" borderId="3" xfId="0" applyNumberFormat="1" applyFont="1" applyBorder="1" applyAlignment="1">
      <alignment horizontal="left" vertical="center"/>
    </xf>
    <xf numFmtId="168" fontId="0" fillId="0" borderId="0" xfId="0" applyNumberFormat="1" applyAlignment="1">
      <alignment horizontal="left"/>
    </xf>
    <xf numFmtId="0" fontId="10" fillId="11" borderId="5" xfId="0" applyFont="1" applyFill="1" applyBorder="1" applyAlignment="1">
      <alignment horizontal="left" vertical="center"/>
    </xf>
    <xf numFmtId="0" fontId="10" fillId="11" borderId="1" xfId="0" applyFont="1" applyFill="1" applyBorder="1" applyAlignment="1">
      <alignment horizontal="left" vertical="center"/>
    </xf>
    <xf numFmtId="0" fontId="10" fillId="11" borderId="1" xfId="0" applyFont="1" applyFill="1" applyBorder="1" applyAlignment="1">
      <alignment horizontal="left" vertical="center" wrapText="1"/>
    </xf>
    <xf numFmtId="0" fontId="10" fillId="0" borderId="30" xfId="0" applyFont="1" applyBorder="1" applyAlignment="1">
      <alignment horizontal="left" vertical="center"/>
    </xf>
    <xf numFmtId="164" fontId="8" fillId="0" borderId="30" xfId="0" applyNumberFormat="1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 wrapText="1"/>
    </xf>
    <xf numFmtId="164" fontId="6" fillId="4" borderId="3" xfId="0" applyNumberFormat="1" applyFont="1" applyFill="1" applyBorder="1" applyAlignment="1">
      <alignment horizontal="left"/>
    </xf>
    <xf numFmtId="168" fontId="9" fillId="0" borderId="1" xfId="0" applyNumberFormat="1" applyFont="1" applyBorder="1" applyAlignment="1">
      <alignment horizontal="left"/>
    </xf>
    <xf numFmtId="168" fontId="9" fillId="7" borderId="1" xfId="0" applyNumberFormat="1" applyFont="1" applyFill="1" applyBorder="1" applyAlignment="1">
      <alignment horizontal="left"/>
    </xf>
    <xf numFmtId="168" fontId="2" fillId="12" borderId="1" xfId="0" applyNumberFormat="1" applyFont="1" applyFill="1" applyBorder="1" applyAlignment="1">
      <alignment horizontal="left"/>
    </xf>
    <xf numFmtId="168" fontId="4" fillId="2" borderId="0" xfId="0" applyNumberFormat="1" applyFont="1" applyFill="1" applyAlignment="1">
      <alignment horizontal="left"/>
    </xf>
    <xf numFmtId="168" fontId="0" fillId="2" borderId="0" xfId="0" applyNumberFormat="1" applyFill="1" applyAlignment="1">
      <alignment horizontal="left"/>
    </xf>
    <xf numFmtId="0" fontId="0" fillId="0" borderId="0" xfId="0" applyAlignment="1">
      <alignment horizontal="left"/>
    </xf>
    <xf numFmtId="0" fontId="8" fillId="11" borderId="5" xfId="0" applyFont="1" applyFill="1" applyBorder="1" applyAlignment="1">
      <alignment horizontal="left" wrapText="1"/>
    </xf>
    <xf numFmtId="164" fontId="8" fillId="10" borderId="5" xfId="0" applyNumberFormat="1" applyFont="1" applyFill="1" applyBorder="1" applyAlignment="1">
      <alignment horizontal="left"/>
    </xf>
    <xf numFmtId="166" fontId="2" fillId="12" borderId="1" xfId="0" applyNumberFormat="1" applyFont="1" applyFill="1" applyBorder="1" applyAlignment="1">
      <alignment horizontal="left"/>
    </xf>
    <xf numFmtId="166" fontId="6" fillId="0" borderId="26" xfId="0" applyNumberFormat="1" applyFont="1" applyBorder="1" applyAlignment="1">
      <alignment horizontal="left"/>
    </xf>
    <xf numFmtId="166" fontId="6" fillId="7" borderId="5" xfId="0" applyNumberFormat="1" applyFont="1" applyFill="1" applyBorder="1" applyAlignment="1">
      <alignment horizontal="left"/>
    </xf>
    <xf numFmtId="166" fontId="2" fillId="7" borderId="5" xfId="0" applyNumberFormat="1" applyFont="1" applyFill="1" applyBorder="1" applyAlignment="1">
      <alignment horizontal="left"/>
    </xf>
    <xf numFmtId="166" fontId="2" fillId="0" borderId="1" xfId="0" applyNumberFormat="1" applyFont="1" applyBorder="1" applyAlignment="1">
      <alignment horizontal="left" vertical="center"/>
    </xf>
    <xf numFmtId="0" fontId="2" fillId="2" borderId="0" xfId="0" applyFont="1" applyFill="1" applyAlignment="1">
      <alignment horizontal="left"/>
    </xf>
    <xf numFmtId="168" fontId="11" fillId="2" borderId="0" xfId="0" applyNumberFormat="1" applyFont="1" applyFill="1" applyAlignment="1">
      <alignment horizontal="left"/>
    </xf>
    <xf numFmtId="0" fontId="3" fillId="0" borderId="0" xfId="0" applyFont="1" applyAlignment="1">
      <alignment horizontal="left"/>
    </xf>
    <xf numFmtId="168" fontId="3" fillId="0" borderId="0" xfId="0" applyNumberFormat="1" applyFont="1" applyAlignment="1">
      <alignment horizontal="left"/>
    </xf>
    <xf numFmtId="0" fontId="8" fillId="11" borderId="1" xfId="0" applyFont="1" applyFill="1" applyBorder="1" applyAlignment="1">
      <alignment horizontal="left" vertical="center"/>
    </xf>
    <xf numFmtId="0" fontId="8" fillId="11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164" fontId="8" fillId="0" borderId="1" xfId="0" applyNumberFormat="1" applyFont="1" applyBorder="1" applyAlignment="1">
      <alignment horizontal="left"/>
    </xf>
    <xf numFmtId="168" fontId="8" fillId="0" borderId="1" xfId="0" applyNumberFormat="1" applyFont="1" applyBorder="1" applyAlignment="1">
      <alignment horizontal="left"/>
    </xf>
    <xf numFmtId="166" fontId="6" fillId="7" borderId="1" xfId="0" applyNumberFormat="1" applyFont="1" applyFill="1" applyBorder="1" applyAlignment="1">
      <alignment horizontal="left" vertical="center"/>
    </xf>
    <xf numFmtId="166" fontId="2" fillId="7" borderId="1" xfId="0" applyNumberFormat="1" applyFont="1" applyFill="1" applyBorder="1" applyAlignment="1">
      <alignment horizontal="left"/>
    </xf>
    <xf numFmtId="166" fontId="0" fillId="0" borderId="0" xfId="0" applyNumberFormat="1" applyAlignment="1">
      <alignment horizontal="left"/>
    </xf>
    <xf numFmtId="164" fontId="6" fillId="8" borderId="5" xfId="0" applyNumberFormat="1" applyFont="1" applyFill="1" applyBorder="1" applyAlignment="1">
      <alignment horizontal="left" vertical="center" wrapText="1"/>
    </xf>
    <xf numFmtId="164" fontId="6" fillId="8" borderId="1" xfId="0" applyNumberFormat="1" applyFont="1" applyFill="1" applyBorder="1" applyAlignment="1">
      <alignment horizontal="left" vertical="center" wrapText="1"/>
    </xf>
    <xf numFmtId="164" fontId="6" fillId="2" borderId="5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164" fontId="2" fillId="0" borderId="2" xfId="0" applyNumberFormat="1" applyFont="1" applyBorder="1" applyAlignment="1">
      <alignment horizontal="left"/>
    </xf>
    <xf numFmtId="164" fontId="6" fillId="2" borderId="26" xfId="0" applyNumberFormat="1" applyFont="1" applyFill="1" applyBorder="1" applyAlignment="1">
      <alignment horizontal="left"/>
    </xf>
    <xf numFmtId="164" fontId="2" fillId="8" borderId="5" xfId="0" applyNumberFormat="1" applyFont="1" applyFill="1" applyBorder="1" applyAlignment="1">
      <alignment horizontal="left"/>
    </xf>
    <xf numFmtId="164" fontId="6" fillId="4" borderId="32" xfId="0" applyNumberFormat="1" applyFont="1" applyFill="1" applyBorder="1" applyAlignment="1">
      <alignment horizontal="left"/>
    </xf>
    <xf numFmtId="164" fontId="6" fillId="2" borderId="0" xfId="0" applyNumberFormat="1" applyFont="1" applyFill="1" applyAlignment="1">
      <alignment horizontal="left"/>
    </xf>
    <xf numFmtId="164" fontId="6" fillId="4" borderId="22" xfId="0" applyNumberFormat="1" applyFont="1" applyFill="1" applyBorder="1" applyAlignment="1">
      <alignment horizontal="left"/>
    </xf>
    <xf numFmtId="164" fontId="6" fillId="4" borderId="9" xfId="0" applyNumberFormat="1" applyFont="1" applyFill="1" applyBorder="1" applyAlignment="1">
      <alignment horizontal="left"/>
    </xf>
    <xf numFmtId="164" fontId="6" fillId="4" borderId="19" xfId="0" applyNumberFormat="1" applyFont="1" applyFill="1" applyBorder="1" applyAlignment="1">
      <alignment horizontal="left"/>
    </xf>
    <xf numFmtId="164" fontId="6" fillId="4" borderId="10" xfId="0" applyNumberFormat="1" applyFont="1" applyFill="1" applyBorder="1" applyAlignment="1">
      <alignment horizontal="left"/>
    </xf>
    <xf numFmtId="164" fontId="15" fillId="4" borderId="13" xfId="0" applyNumberFormat="1" applyFont="1" applyFill="1" applyBorder="1" applyAlignment="1">
      <alignment horizontal="left"/>
    </xf>
    <xf numFmtId="164" fontId="15" fillId="2" borderId="0" xfId="0" applyNumberFormat="1" applyFont="1" applyFill="1" applyAlignment="1">
      <alignment horizontal="left"/>
    </xf>
    <xf numFmtId="164" fontId="14" fillId="0" borderId="0" xfId="0" applyNumberFormat="1" applyFont="1" applyAlignment="1">
      <alignment horizontal="left"/>
    </xf>
    <xf numFmtId="164" fontId="12" fillId="2" borderId="0" xfId="0" applyNumberFormat="1" applyFont="1" applyFill="1" applyAlignment="1">
      <alignment horizontal="left"/>
    </xf>
    <xf numFmtId="168" fontId="7" fillId="14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FF9999"/>
      <color rgb="FF66CCFF"/>
      <color rgb="FFFFFFCC"/>
      <color rgb="FF00FFFF"/>
      <color rgb="FF9933FF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16733-2871-42AE-9178-0A3D322B2327}">
  <dimension ref="A1:J46"/>
  <sheetViews>
    <sheetView showGridLines="0" tabSelected="1" topLeftCell="A20" zoomScaleNormal="100" workbookViewId="0">
      <selection activeCell="E29" sqref="E29"/>
    </sheetView>
  </sheetViews>
  <sheetFormatPr defaultColWidth="9.140625" defaultRowHeight="15"/>
  <cols>
    <col min="1" max="1" width="40.28515625" style="1" customWidth="1"/>
    <col min="2" max="2" width="18.42578125" style="189" customWidth="1"/>
    <col min="3" max="3" width="15.28515625" style="189" customWidth="1"/>
    <col min="4" max="4" width="12.85546875" style="189" customWidth="1"/>
    <col min="5" max="5" width="15.140625" style="189" customWidth="1"/>
    <col min="6" max="6" width="16.42578125" style="189" customWidth="1"/>
    <col min="7" max="7" width="48.28515625" style="2" customWidth="1"/>
    <col min="8" max="8" width="9.140625" style="1"/>
    <col min="9" max="9" width="26.85546875" style="1" bestFit="1" customWidth="1"/>
    <col min="10" max="10" width="12" style="1" bestFit="1" customWidth="1"/>
    <col min="11" max="16384" width="9.140625" style="1"/>
  </cols>
  <sheetData>
    <row r="1" spans="1:7" ht="15.75" thickBot="1"/>
    <row r="2" spans="1:7" s="22" customFormat="1" ht="16.5" thickBot="1">
      <c r="A2" s="144" t="s">
        <v>0</v>
      </c>
      <c r="B2" s="158"/>
      <c r="C2" s="158"/>
      <c r="D2" s="159"/>
      <c r="E2" s="40"/>
      <c r="F2" s="40"/>
      <c r="G2" s="41"/>
    </row>
    <row r="3" spans="1:7" s="8" customFormat="1" ht="36" customHeight="1">
      <c r="B3" s="289" t="s">
        <v>1</v>
      </c>
      <c r="C3" s="289" t="s">
        <v>2</v>
      </c>
      <c r="D3" s="289" t="s">
        <v>3</v>
      </c>
      <c r="E3" s="290" t="s">
        <v>4</v>
      </c>
      <c r="F3" s="290" t="s">
        <v>5</v>
      </c>
      <c r="G3" s="132" t="s">
        <v>6</v>
      </c>
    </row>
    <row r="4" spans="1:7" ht="15.75">
      <c r="A4" s="128" t="s">
        <v>7</v>
      </c>
      <c r="B4" s="291"/>
      <c r="C4" s="291"/>
      <c r="D4" s="291"/>
      <c r="E4" s="292"/>
      <c r="F4" s="293"/>
      <c r="G4" s="131"/>
    </row>
    <row r="5" spans="1:7">
      <c r="A5" s="6" t="s">
        <v>8</v>
      </c>
      <c r="B5" s="294">
        <f>'Administration  '!B17</f>
        <v>336796</v>
      </c>
      <c r="C5" s="294">
        <f>'Administration  '!C17</f>
        <v>118.18</v>
      </c>
      <c r="D5" s="294">
        <f>'Administration  '!D17</f>
        <v>336847.25</v>
      </c>
      <c r="E5" s="294">
        <f>'Administration  '!F17</f>
        <v>51.25</v>
      </c>
      <c r="F5" s="195">
        <f>'Administration  '!G17</f>
        <v>336796</v>
      </c>
      <c r="G5" s="37"/>
    </row>
    <row r="6" spans="1:7">
      <c r="A6" s="6" t="s">
        <v>9</v>
      </c>
      <c r="B6" s="294">
        <f>'L &amp; A'!B9</f>
        <v>25000</v>
      </c>
      <c r="C6" s="294">
        <f>'L &amp; A'!C9</f>
        <v>699</v>
      </c>
      <c r="D6" s="294">
        <f>'L &amp; A'!D9</f>
        <v>47629</v>
      </c>
      <c r="E6" s="295">
        <f>'L &amp; A'!E9</f>
        <v>22629</v>
      </c>
      <c r="F6" s="294">
        <f>'L &amp; A'!F9</f>
        <v>47000</v>
      </c>
      <c r="G6" s="37"/>
    </row>
    <row r="7" spans="1:7">
      <c r="A7" s="6" t="s">
        <v>10</v>
      </c>
      <c r="B7" s="294">
        <f>'Town Hall'!B14</f>
        <v>91845</v>
      </c>
      <c r="C7" s="295">
        <f>'Town Hall'!C14</f>
        <v>3930.83</v>
      </c>
      <c r="D7" s="295">
        <f>'Town Hall'!D14</f>
        <v>37805.71</v>
      </c>
      <c r="E7" s="295">
        <f>'Town Hall'!E14</f>
        <v>-54039.29</v>
      </c>
      <c r="F7" s="64">
        <f>'Town Hall'!F14</f>
        <v>57045</v>
      </c>
      <c r="G7" s="5"/>
    </row>
    <row r="8" spans="1:7">
      <c r="A8" s="6" t="s">
        <v>11</v>
      </c>
      <c r="B8" s="294">
        <v>0</v>
      </c>
      <c r="C8" s="294">
        <f>'Health &amp; Safety'!C5</f>
        <v>0</v>
      </c>
      <c r="D8" s="294">
        <f>'Health &amp; Safety'!D5</f>
        <v>0</v>
      </c>
      <c r="E8" s="294">
        <f>D8-B8</f>
        <v>0</v>
      </c>
      <c r="F8" s="294">
        <f>'Health &amp; Safety'!G5</f>
        <v>0</v>
      </c>
      <c r="G8" s="5"/>
    </row>
    <row r="9" spans="1:7">
      <c r="A9" s="6" t="s">
        <v>12</v>
      </c>
      <c r="B9" s="294">
        <v>0</v>
      </c>
      <c r="C9" s="294">
        <f>Civic!C6</f>
        <v>0</v>
      </c>
      <c r="D9" s="294">
        <f>Civic!D6</f>
        <v>752.95</v>
      </c>
      <c r="E9" s="294">
        <f>D9-B9</f>
        <v>752.95</v>
      </c>
      <c r="F9" s="294">
        <f>Civic!F6</f>
        <v>752.95</v>
      </c>
      <c r="G9" s="5"/>
    </row>
    <row r="10" spans="1:7">
      <c r="A10" s="6" t="s">
        <v>13</v>
      </c>
      <c r="B10" s="294">
        <v>0</v>
      </c>
      <c r="C10" s="294">
        <f>Grants!C5</f>
        <v>0</v>
      </c>
      <c r="D10" s="294">
        <f>Grants!D5</f>
        <v>0</v>
      </c>
      <c r="E10" s="294">
        <f>D10-B10</f>
        <v>0</v>
      </c>
      <c r="F10" s="294">
        <v>0</v>
      </c>
      <c r="G10" s="5"/>
    </row>
    <row r="11" spans="1:7">
      <c r="A11" s="6" t="s">
        <v>14</v>
      </c>
      <c r="B11" s="294">
        <f>'Placemaking '!B6</f>
        <v>5000</v>
      </c>
      <c r="C11" s="294">
        <f>'Placemaking '!C6</f>
        <v>0</v>
      </c>
      <c r="D11" s="294">
        <f>'Placemaking '!D6</f>
        <v>0</v>
      </c>
      <c r="E11" s="294">
        <f>D11-B11</f>
        <v>-5000</v>
      </c>
      <c r="F11" s="294">
        <f>'Placemaking '!F6</f>
        <v>0</v>
      </c>
      <c r="G11" s="5"/>
    </row>
    <row r="12" spans="1:7">
      <c r="A12" s="6" t="s">
        <v>15</v>
      </c>
      <c r="B12" s="296">
        <v>15000</v>
      </c>
      <c r="C12" s="296">
        <f>Christmas!C7</f>
        <v>0</v>
      </c>
      <c r="D12" s="296">
        <f>Christmas!D7</f>
        <v>4045</v>
      </c>
      <c r="E12" s="296">
        <f>D12-B12</f>
        <v>-10955</v>
      </c>
      <c r="F12" s="296">
        <f>Christmas!F7</f>
        <v>15615</v>
      </c>
      <c r="G12" s="5" t="s">
        <v>16</v>
      </c>
    </row>
    <row r="13" spans="1:7" ht="15.75">
      <c r="A13" s="48" t="s">
        <v>17</v>
      </c>
      <c r="B13" s="87">
        <f>SUM(B5:B12)</f>
        <v>473641</v>
      </c>
      <c r="C13" s="87">
        <f>SUM(C5:C12)</f>
        <v>4748.01</v>
      </c>
      <c r="D13" s="87">
        <f>SUM(D5:D12)</f>
        <v>427079.91000000003</v>
      </c>
      <c r="E13" s="87">
        <f>SUM(E5:E12)</f>
        <v>-46561.09</v>
      </c>
      <c r="F13" s="87">
        <f>SUM(F5:F12)</f>
        <v>457208.95</v>
      </c>
      <c r="G13" s="84"/>
    </row>
    <row r="14" spans="1:7" s="22" customFormat="1" ht="15.75">
      <c r="A14" s="80"/>
      <c r="B14" s="297"/>
      <c r="C14" s="297"/>
      <c r="D14" s="297"/>
      <c r="E14" s="297"/>
      <c r="F14" s="297"/>
      <c r="G14" s="84"/>
    </row>
    <row r="15" spans="1:7" ht="15.75">
      <c r="A15" s="24" t="s">
        <v>18</v>
      </c>
      <c r="B15" s="298"/>
      <c r="C15" s="298"/>
      <c r="D15" s="298"/>
      <c r="E15" s="298"/>
      <c r="F15" s="298"/>
      <c r="G15" s="29"/>
    </row>
    <row r="16" spans="1:7">
      <c r="A16" s="6" t="s">
        <v>8</v>
      </c>
      <c r="B16" s="294">
        <f>'Administration  '!B38</f>
        <v>219620</v>
      </c>
      <c r="C16" s="294">
        <f>'Administration  '!C38</f>
        <v>45232.6</v>
      </c>
      <c r="D16" s="294">
        <f>'Administration  '!D38</f>
        <v>200932.59</v>
      </c>
      <c r="E16" s="294">
        <f>'Administration  '!F38</f>
        <v>18687.409999999989</v>
      </c>
      <c r="F16" s="294">
        <f>'Administration  '!G38</f>
        <v>209777</v>
      </c>
      <c r="G16" s="5"/>
    </row>
    <row r="17" spans="1:7">
      <c r="A17" s="6" t="s">
        <v>19</v>
      </c>
      <c r="B17" s="294">
        <f>'L &amp; A'!B30</f>
        <v>82020</v>
      </c>
      <c r="C17" s="294">
        <f>'L &amp; A'!C30</f>
        <v>3246.8799999999997</v>
      </c>
      <c r="D17" s="294">
        <f>'L &amp; A'!D30</f>
        <v>35218.729999999996</v>
      </c>
      <c r="E17" s="294">
        <f t="shared" ref="E17:E23" si="0">B17-D17</f>
        <v>46801.270000000004</v>
      </c>
      <c r="F17" s="294">
        <f>'L &amp; A'!F30</f>
        <v>74432</v>
      </c>
      <c r="G17" s="5"/>
    </row>
    <row r="18" spans="1:7">
      <c r="A18" s="6" t="s">
        <v>20</v>
      </c>
      <c r="B18" s="294">
        <f>'Town Hall'!B41</f>
        <v>119150</v>
      </c>
      <c r="C18" s="295">
        <f>'Town Hall'!C41</f>
        <v>5072.0599999999995</v>
      </c>
      <c r="D18" s="295">
        <f>'Town Hall'!D41</f>
        <v>40898.549999999988</v>
      </c>
      <c r="E18" s="295">
        <f t="shared" si="0"/>
        <v>78251.450000000012</v>
      </c>
      <c r="F18" s="295">
        <f>'Town Hall'!F41</f>
        <v>61386</v>
      </c>
      <c r="G18" s="5"/>
    </row>
    <row r="19" spans="1:7">
      <c r="A19" s="6" t="s">
        <v>11</v>
      </c>
      <c r="B19" s="294">
        <f>'Health &amp; Safety'!B9</f>
        <v>2000</v>
      </c>
      <c r="C19" s="294">
        <f>'Health &amp; Safety'!C9</f>
        <v>0</v>
      </c>
      <c r="D19" s="294">
        <f>'Health &amp; Safety'!D9</f>
        <v>2497.58</v>
      </c>
      <c r="E19" s="294">
        <f t="shared" si="0"/>
        <v>-497.57999999999993</v>
      </c>
      <c r="F19" s="294">
        <f>'Health &amp; Safety'!G9</f>
        <v>5000</v>
      </c>
      <c r="G19" s="5"/>
    </row>
    <row r="20" spans="1:7">
      <c r="A20" s="6" t="s">
        <v>12</v>
      </c>
      <c r="B20" s="294">
        <f>Civic!B18</f>
        <v>16850</v>
      </c>
      <c r="C20" s="294">
        <f>Civic!C18</f>
        <v>0</v>
      </c>
      <c r="D20" s="294">
        <f>Civic!D18</f>
        <v>16374.470000000001</v>
      </c>
      <c r="E20" s="294">
        <f>Civic!E18</f>
        <v>475.5300000000002</v>
      </c>
      <c r="F20" s="294">
        <f>Civic!F18</f>
        <v>20750.25</v>
      </c>
      <c r="G20" s="5"/>
    </row>
    <row r="21" spans="1:7">
      <c r="A21" s="6" t="s">
        <v>13</v>
      </c>
      <c r="B21" s="294">
        <f>Grants!B9</f>
        <v>5000</v>
      </c>
      <c r="C21" s="294">
        <f>Grants!C9</f>
        <v>0</v>
      </c>
      <c r="D21" s="294">
        <f>Grants!D9</f>
        <v>2400</v>
      </c>
      <c r="E21" s="294">
        <f t="shared" si="0"/>
        <v>2600</v>
      </c>
      <c r="F21" s="294">
        <f>Grants!F9</f>
        <v>3500</v>
      </c>
      <c r="G21" s="5"/>
    </row>
    <row r="22" spans="1:7">
      <c r="A22" s="6" t="s">
        <v>14</v>
      </c>
      <c r="B22" s="294">
        <f>'Placemaking '!B10</f>
        <v>5000</v>
      </c>
      <c r="C22" s="294">
        <f>'Placemaking '!C10</f>
        <v>0</v>
      </c>
      <c r="D22" s="294">
        <f>'Placemaking '!D10</f>
        <v>0</v>
      </c>
      <c r="E22" s="294">
        <f t="shared" si="0"/>
        <v>5000</v>
      </c>
      <c r="F22" s="294">
        <f>'Placemaking '!F10</f>
        <v>0</v>
      </c>
      <c r="G22" s="5"/>
    </row>
    <row r="23" spans="1:7">
      <c r="A23" s="6" t="s">
        <v>15</v>
      </c>
      <c r="B23" s="296">
        <f>Christmas!B13</f>
        <v>24500</v>
      </c>
      <c r="C23" s="296">
        <f>Christmas!C13</f>
        <v>2095.35</v>
      </c>
      <c r="D23" s="296">
        <f>Christmas!D13</f>
        <v>35680.950000000004</v>
      </c>
      <c r="E23" s="296">
        <f t="shared" si="0"/>
        <v>-11180.950000000004</v>
      </c>
      <c r="F23" s="296">
        <f>Christmas!F13</f>
        <v>24292</v>
      </c>
      <c r="G23" s="5"/>
    </row>
    <row r="24" spans="1:7" ht="15.75">
      <c r="A24" s="54" t="s">
        <v>21</v>
      </c>
      <c r="B24" s="299">
        <f>SUM(B16:B23)</f>
        <v>474140</v>
      </c>
      <c r="C24" s="299">
        <f>SUM(C16:C23)</f>
        <v>55646.889999999992</v>
      </c>
      <c r="D24" s="299">
        <f>SUM(D16:D23)</f>
        <v>334002.87000000005</v>
      </c>
      <c r="E24" s="299">
        <f>SUM(E16:E23)</f>
        <v>140137.13</v>
      </c>
      <c r="F24" s="299">
        <f>SUM(F16:F23)</f>
        <v>399137.25</v>
      </c>
      <c r="G24" s="39"/>
    </row>
    <row r="25" spans="1:7" s="22" customFormat="1" ht="16.5" thickBot="1">
      <c r="A25" s="50"/>
      <c r="B25" s="300"/>
      <c r="C25" s="300"/>
      <c r="D25" s="300"/>
      <c r="E25" s="300"/>
      <c r="F25" s="300"/>
      <c r="G25" s="40"/>
    </row>
    <row r="26" spans="1:7" s="22" customFormat="1" ht="16.5" thickBot="1">
      <c r="A26" s="19" t="s">
        <v>22</v>
      </c>
      <c r="B26" s="301">
        <f>B13-B24</f>
        <v>-499</v>
      </c>
      <c r="C26" s="302">
        <f t="shared" ref="C26:E26" si="1">C13-C24</f>
        <v>-50898.87999999999</v>
      </c>
      <c r="D26" s="302">
        <f t="shared" si="1"/>
        <v>93077.039999999979</v>
      </c>
      <c r="E26" s="302">
        <f>B26+D26</f>
        <v>92578.039999999979</v>
      </c>
      <c r="F26" s="303">
        <f>F13-F24</f>
        <v>58071.700000000012</v>
      </c>
      <c r="G26" s="40"/>
    </row>
    <row r="27" spans="1:7" s="22" customFormat="1" ht="15.75">
      <c r="A27" s="46"/>
      <c r="B27" s="300"/>
      <c r="C27" s="300"/>
      <c r="D27" s="300"/>
      <c r="E27" s="300"/>
      <c r="F27" s="300"/>
      <c r="G27" s="40"/>
    </row>
    <row r="28" spans="1:7" s="22" customFormat="1" ht="16.5" thickBot="1">
      <c r="A28" s="46"/>
      <c r="B28" s="300"/>
      <c r="C28" s="300"/>
      <c r="D28" s="300"/>
      <c r="E28" s="300"/>
      <c r="F28" s="300"/>
      <c r="G28" s="40"/>
    </row>
    <row r="29" spans="1:7" s="22" customFormat="1" ht="18.75" thickBot="1">
      <c r="A29" s="129" t="s">
        <v>23</v>
      </c>
      <c r="B29" s="300"/>
      <c r="C29" s="300"/>
      <c r="D29" s="300"/>
      <c r="E29" s="300"/>
      <c r="F29" s="300"/>
      <c r="G29" s="40"/>
    </row>
    <row r="30" spans="1:7" s="22" customFormat="1" ht="15.75">
      <c r="A30" s="61" t="s">
        <v>24</v>
      </c>
      <c r="B30" s="304">
        <v>104000</v>
      </c>
      <c r="C30" s="300"/>
      <c r="D30" s="300"/>
      <c r="E30" s="300"/>
      <c r="F30" s="300"/>
      <c r="G30" s="40"/>
    </row>
    <row r="31" spans="1:7" ht="15.75">
      <c r="A31" s="57" t="s">
        <v>25</v>
      </c>
      <c r="B31" s="304">
        <f>F26</f>
        <v>58071.700000000012</v>
      </c>
    </row>
    <row r="32" spans="1:7" ht="16.5" thickBot="1">
      <c r="A32" s="58" t="s">
        <v>26</v>
      </c>
      <c r="B32" s="305">
        <f>SUM(B30:B31)</f>
        <v>162071.70000000001</v>
      </c>
    </row>
    <row r="34" spans="1:10" s="22" customFormat="1" ht="15.75">
      <c r="A34" s="46"/>
      <c r="B34" s="306"/>
      <c r="C34" s="40"/>
      <c r="D34" s="40"/>
      <c r="E34" s="40"/>
      <c r="F34" s="40"/>
      <c r="G34" s="41"/>
    </row>
    <row r="35" spans="1:10" s="22" customFormat="1" ht="15.75">
      <c r="A35" s="46"/>
      <c r="B35" s="306"/>
      <c r="C35" s="40"/>
      <c r="D35" s="40"/>
      <c r="E35" s="40"/>
      <c r="F35" s="40"/>
      <c r="G35" s="41"/>
    </row>
    <row r="36" spans="1:10" s="22" customFormat="1" ht="15.75">
      <c r="A36" s="46"/>
      <c r="B36" s="306"/>
      <c r="C36" s="40"/>
      <c r="D36" s="40"/>
      <c r="E36" s="40"/>
      <c r="F36" s="40"/>
      <c r="G36" s="41"/>
    </row>
    <row r="37" spans="1:10" s="22" customFormat="1" ht="15.75">
      <c r="A37" s="46"/>
      <c r="B37" s="306"/>
      <c r="C37" s="40"/>
      <c r="D37" s="40"/>
      <c r="E37" s="40"/>
      <c r="F37" s="40"/>
      <c r="G37" s="41"/>
    </row>
    <row r="38" spans="1:10" s="22" customFormat="1" ht="15.75">
      <c r="A38" s="46"/>
      <c r="B38" s="306"/>
      <c r="C38" s="40"/>
      <c r="D38" s="40"/>
      <c r="E38" s="40"/>
      <c r="F38" s="40"/>
      <c r="G38" s="41"/>
    </row>
    <row r="39" spans="1:10" s="22" customFormat="1">
      <c r="B39" s="40"/>
      <c r="C39" s="40"/>
      <c r="D39" s="40"/>
      <c r="E39" s="40"/>
      <c r="F39" s="40"/>
      <c r="G39" s="41"/>
    </row>
    <row r="40" spans="1:10" ht="15.75">
      <c r="A40" s="63"/>
      <c r="B40" s="307"/>
      <c r="C40" s="308"/>
    </row>
    <row r="42" spans="1:10">
      <c r="I42" s="8"/>
    </row>
    <row r="43" spans="1:10">
      <c r="I43" s="9"/>
      <c r="J43" s="10"/>
    </row>
    <row r="45" spans="1:10">
      <c r="I45" s="8"/>
    </row>
    <row r="46" spans="1:10">
      <c r="I46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DF79F-A802-4A8B-86CB-5073EEB8E3F2}">
  <dimension ref="A1:H41"/>
  <sheetViews>
    <sheetView showGridLines="0" topLeftCell="A11" zoomScaleNormal="100" workbookViewId="0">
      <pane xSplit="1" ySplit="9" topLeftCell="B31" activePane="bottomRight" state="frozen"/>
      <selection pane="bottomRight" activeCell="A37" sqref="A1:XFD1048576"/>
      <selection pane="bottomLeft"/>
      <selection pane="topRight"/>
    </sheetView>
  </sheetViews>
  <sheetFormatPr defaultColWidth="9.140625" defaultRowHeight="15" customHeight="1"/>
  <cols>
    <col min="1" max="1" width="30" style="2" customWidth="1"/>
    <col min="2" max="2" width="15.7109375" style="189" customWidth="1"/>
    <col min="3" max="3" width="13.7109375" style="189" customWidth="1"/>
    <col min="4" max="4" width="19" style="189" customWidth="1"/>
    <col min="5" max="5" width="0.28515625" style="40" customWidth="1"/>
    <col min="6" max="6" width="16" style="189" customWidth="1"/>
    <col min="7" max="7" width="16.28515625" style="211" customWidth="1"/>
    <col min="8" max="8" width="93.42578125" style="2" customWidth="1"/>
    <col min="9" max="16384" width="9.140625" style="2"/>
  </cols>
  <sheetData>
    <row r="1" spans="1:8" ht="15" customHeight="1">
      <c r="A1" s="12">
        <v>40</v>
      </c>
      <c r="B1" s="175"/>
      <c r="C1" s="175"/>
      <c r="D1" s="175"/>
      <c r="E1" s="190"/>
      <c r="F1" s="175"/>
      <c r="G1" s="191"/>
      <c r="H1" s="12"/>
    </row>
    <row r="2" spans="1:8" ht="15" customHeight="1">
      <c r="A2" s="12"/>
      <c r="B2" s="175"/>
      <c r="C2" s="175"/>
      <c r="D2" s="175"/>
      <c r="E2" s="190"/>
      <c r="F2" s="175"/>
      <c r="G2" s="191"/>
      <c r="H2" s="12"/>
    </row>
    <row r="3" spans="1:8" ht="15" customHeight="1">
      <c r="A3" s="12"/>
      <c r="B3" s="175"/>
      <c r="C3" s="175"/>
      <c r="D3" s="175"/>
      <c r="E3" s="190"/>
      <c r="F3" s="175"/>
      <c r="G3" s="191"/>
      <c r="H3" s="12"/>
    </row>
    <row r="4" spans="1:8" ht="15" customHeight="1">
      <c r="A4" s="12"/>
      <c r="B4" s="175"/>
      <c r="C4" s="175"/>
      <c r="D4" s="175"/>
      <c r="E4" s="190"/>
      <c r="F4" s="175"/>
      <c r="G4" s="191"/>
      <c r="H4" s="12"/>
    </row>
    <row r="5" spans="1:8" ht="15" customHeight="1">
      <c r="A5" s="42" t="s">
        <v>8</v>
      </c>
      <c r="B5" s="192" t="s">
        <v>1</v>
      </c>
      <c r="C5" s="176"/>
      <c r="D5" s="176"/>
      <c r="E5" s="193"/>
      <c r="F5" s="176"/>
      <c r="G5" s="194"/>
      <c r="H5" s="16"/>
    </row>
    <row r="6" spans="1:8" ht="15" customHeight="1">
      <c r="A6" s="14" t="s">
        <v>7</v>
      </c>
      <c r="B6" s="195"/>
      <c r="C6" s="175"/>
      <c r="D6" s="175"/>
      <c r="E6" s="190"/>
      <c r="F6" s="175"/>
      <c r="G6" s="191"/>
      <c r="H6" s="12"/>
    </row>
    <row r="7" spans="1:8" ht="15" customHeight="1">
      <c r="A7" s="14" t="s">
        <v>27</v>
      </c>
      <c r="B7" s="196"/>
      <c r="C7" s="175"/>
      <c r="D7" s="175"/>
      <c r="E7" s="190"/>
      <c r="F7" s="175"/>
      <c r="G7" s="191"/>
      <c r="H7" s="12"/>
    </row>
    <row r="8" spans="1:8" ht="15" customHeight="1">
      <c r="A8" s="14" t="s">
        <v>28</v>
      </c>
      <c r="B8" s="195">
        <v>1300</v>
      </c>
      <c r="C8" s="175"/>
      <c r="D8" s="175"/>
      <c r="E8" s="190"/>
      <c r="F8" s="175"/>
      <c r="G8" s="191"/>
      <c r="H8" s="12"/>
    </row>
    <row r="9" spans="1:8" ht="15" customHeight="1">
      <c r="A9" s="17" t="s">
        <v>29</v>
      </c>
      <c r="B9" s="197">
        <v>1300</v>
      </c>
      <c r="C9" s="175"/>
      <c r="D9" s="175"/>
      <c r="E9" s="190"/>
      <c r="F9" s="175"/>
      <c r="G9" s="191"/>
      <c r="H9" s="12"/>
    </row>
    <row r="10" spans="1:8" ht="15" customHeight="1">
      <c r="A10" s="43"/>
      <c r="B10" s="198"/>
      <c r="C10" s="177"/>
      <c r="D10" s="177"/>
      <c r="E10" s="190"/>
      <c r="F10" s="177"/>
      <c r="G10" s="191"/>
      <c r="H10" s="15"/>
    </row>
    <row r="11" spans="1:8" ht="11.1" customHeight="1" thickBot="1">
      <c r="A11" s="12"/>
      <c r="B11" s="175"/>
      <c r="C11" s="175"/>
      <c r="D11" s="175"/>
      <c r="E11" s="175"/>
      <c r="F11" s="175"/>
      <c r="G11" s="175"/>
      <c r="H11" s="12"/>
    </row>
    <row r="12" spans="1:8" s="22" customFormat="1" ht="16.5" thickBot="1">
      <c r="A12" s="144" t="s">
        <v>0</v>
      </c>
      <c r="B12" s="158"/>
      <c r="C12" s="158"/>
      <c r="D12" s="159"/>
      <c r="E12" s="40"/>
      <c r="F12" s="40"/>
      <c r="G12" s="40"/>
    </row>
    <row r="13" spans="1:8" s="72" customFormat="1" ht="32.25" customHeight="1">
      <c r="B13" s="199" t="s">
        <v>30</v>
      </c>
      <c r="C13" s="160" t="s">
        <v>31</v>
      </c>
      <c r="D13" s="178" t="s">
        <v>32</v>
      </c>
      <c r="E13" s="178" t="s">
        <v>33</v>
      </c>
      <c r="F13" s="200" t="s">
        <v>34</v>
      </c>
      <c r="G13" s="201" t="s">
        <v>5</v>
      </c>
      <c r="H13" s="62" t="s">
        <v>6</v>
      </c>
    </row>
    <row r="14" spans="1:8" s="72" customFormat="1" ht="21" customHeight="1">
      <c r="A14" s="71" t="s">
        <v>7</v>
      </c>
      <c r="B14" s="202"/>
      <c r="C14" s="179"/>
      <c r="D14" s="180"/>
      <c r="E14" s="203"/>
      <c r="F14" s="204"/>
      <c r="G14" s="204"/>
      <c r="H14" s="114"/>
    </row>
    <row r="15" spans="1:8" ht="15" customHeight="1">
      <c r="A15" s="14" t="s">
        <v>27</v>
      </c>
      <c r="B15" s="183">
        <v>335496</v>
      </c>
      <c r="C15" s="170"/>
      <c r="D15" s="170">
        <v>335495</v>
      </c>
      <c r="E15" s="170">
        <v>111832</v>
      </c>
      <c r="F15" s="170">
        <f>D15-B15</f>
        <v>-1</v>
      </c>
      <c r="G15" s="205">
        <f>B15</f>
        <v>335496</v>
      </c>
      <c r="H15" s="49" t="s">
        <v>35</v>
      </c>
    </row>
    <row r="16" spans="1:8" ht="15" customHeight="1">
      <c r="A16" s="44" t="s">
        <v>28</v>
      </c>
      <c r="B16" s="206">
        <v>1300</v>
      </c>
      <c r="C16" s="181">
        <v>118.18</v>
      </c>
      <c r="D16" s="169">
        <v>1352.25</v>
      </c>
      <c r="E16" s="181">
        <v>228</v>
      </c>
      <c r="F16" s="170">
        <f>D16-B16</f>
        <v>52.25</v>
      </c>
      <c r="G16" s="205">
        <f>B16</f>
        <v>1300</v>
      </c>
      <c r="H16" s="37"/>
    </row>
    <row r="17" spans="1:8" s="65" customFormat="1" ht="15" customHeight="1">
      <c r="A17" s="20" t="s">
        <v>17</v>
      </c>
      <c r="B17" s="186">
        <f t="shared" ref="B17:G17" si="0">SUM(B15:B16)</f>
        <v>336796</v>
      </c>
      <c r="C17" s="182">
        <f t="shared" si="0"/>
        <v>118.18</v>
      </c>
      <c r="D17" s="182">
        <f t="shared" si="0"/>
        <v>336847.25</v>
      </c>
      <c r="E17" s="182">
        <f t="shared" si="0"/>
        <v>112060</v>
      </c>
      <c r="F17" s="182">
        <f t="shared" si="0"/>
        <v>51.25</v>
      </c>
      <c r="G17" s="182">
        <f t="shared" si="0"/>
        <v>336796</v>
      </c>
      <c r="H17" s="73" t="s">
        <v>36</v>
      </c>
    </row>
    <row r="18" spans="1:8" s="41" customFormat="1" ht="15" customHeight="1">
      <c r="A18" s="29"/>
      <c r="B18" s="183"/>
      <c r="C18" s="183"/>
      <c r="D18" s="183"/>
      <c r="E18" s="183"/>
      <c r="F18" s="183"/>
      <c r="G18" s="183"/>
      <c r="H18" s="32"/>
    </row>
    <row r="19" spans="1:8" ht="15" customHeight="1">
      <c r="A19" s="70" t="s">
        <v>18</v>
      </c>
      <c r="B19" s="184"/>
      <c r="C19" s="184"/>
      <c r="D19" s="185"/>
      <c r="E19" s="207"/>
      <c r="F19" s="184"/>
      <c r="G19" s="184"/>
      <c r="H19" s="53"/>
    </row>
    <row r="20" spans="1:8" ht="15" customHeight="1">
      <c r="A20" s="14" t="s">
        <v>37</v>
      </c>
      <c r="B20" s="170">
        <v>179000</v>
      </c>
      <c r="C20" s="170">
        <v>42161.06</v>
      </c>
      <c r="D20" s="170">
        <v>175277.1</v>
      </c>
      <c r="E20" s="170">
        <v>28649</v>
      </c>
      <c r="F20" s="170">
        <f t="shared" ref="F20:F37" si="1">B20-D20</f>
        <v>3722.8999999999942</v>
      </c>
      <c r="G20" s="205">
        <v>172400</v>
      </c>
      <c r="H20" s="14" t="s">
        <v>38</v>
      </c>
    </row>
    <row r="21" spans="1:8" ht="15" customHeight="1">
      <c r="A21" s="14" t="s">
        <v>39</v>
      </c>
      <c r="B21" s="170">
        <v>1000</v>
      </c>
      <c r="C21" s="173"/>
      <c r="D21" s="170">
        <v>3808.07</v>
      </c>
      <c r="E21" s="170">
        <v>0</v>
      </c>
      <c r="F21" s="170">
        <f t="shared" si="1"/>
        <v>-2808.07</v>
      </c>
      <c r="G21" s="205">
        <v>4300</v>
      </c>
      <c r="H21" s="38" t="s">
        <v>40</v>
      </c>
    </row>
    <row r="22" spans="1:8" ht="15" customHeight="1">
      <c r="A22" s="14" t="s">
        <v>41</v>
      </c>
      <c r="B22" s="170">
        <v>2000</v>
      </c>
      <c r="C22" s="170"/>
      <c r="D22" s="170">
        <v>656.75</v>
      </c>
      <c r="E22" s="170">
        <v>30</v>
      </c>
      <c r="F22" s="170">
        <f t="shared" si="1"/>
        <v>1343.25</v>
      </c>
      <c r="G22" s="205">
        <v>1200</v>
      </c>
      <c r="H22" s="38" t="s">
        <v>42</v>
      </c>
    </row>
    <row r="23" spans="1:8" ht="15" customHeight="1">
      <c r="A23" s="14" t="s">
        <v>43</v>
      </c>
      <c r="B23" s="170">
        <v>600</v>
      </c>
      <c r="C23" s="170">
        <v>25.36</v>
      </c>
      <c r="D23" s="170">
        <v>231.83</v>
      </c>
      <c r="E23" s="170">
        <v>20</v>
      </c>
      <c r="F23" s="170">
        <f t="shared" si="1"/>
        <v>368.16999999999996</v>
      </c>
      <c r="G23" s="205">
        <v>300</v>
      </c>
      <c r="H23" s="38"/>
    </row>
    <row r="24" spans="1:8" ht="15" customHeight="1">
      <c r="A24" s="14" t="s">
        <v>44</v>
      </c>
      <c r="B24" s="170">
        <v>20</v>
      </c>
      <c r="C24" s="170"/>
      <c r="D24" s="170">
        <v>24</v>
      </c>
      <c r="E24" s="170">
        <v>1</v>
      </c>
      <c r="F24" s="170">
        <f t="shared" si="1"/>
        <v>-4</v>
      </c>
      <c r="G24" s="205">
        <f t="shared" ref="G24:G35" si="2">B24</f>
        <v>20</v>
      </c>
      <c r="H24" s="38"/>
    </row>
    <row r="25" spans="1:8" ht="15" customHeight="1">
      <c r="A25" s="14" t="s">
        <v>45</v>
      </c>
      <c r="B25" s="170">
        <v>2500</v>
      </c>
      <c r="C25" s="170">
        <v>347.56</v>
      </c>
      <c r="D25" s="170">
        <v>1620.63</v>
      </c>
      <c r="E25" s="170">
        <v>376</v>
      </c>
      <c r="F25" s="170">
        <f t="shared" si="1"/>
        <v>879.36999999999989</v>
      </c>
      <c r="G25" s="205">
        <f t="shared" si="2"/>
        <v>2500</v>
      </c>
      <c r="H25" s="38" t="s">
        <v>46</v>
      </c>
    </row>
    <row r="26" spans="1:8" ht="15" customHeight="1">
      <c r="A26" s="14" t="s">
        <v>47</v>
      </c>
      <c r="B26" s="170">
        <v>3000</v>
      </c>
      <c r="C26" s="181"/>
      <c r="D26" s="170">
        <v>1538</v>
      </c>
      <c r="E26" s="170">
        <v>0</v>
      </c>
      <c r="F26" s="170">
        <f t="shared" si="1"/>
        <v>1462</v>
      </c>
      <c r="G26" s="205">
        <f t="shared" si="2"/>
        <v>3000</v>
      </c>
      <c r="H26" s="38" t="s">
        <v>48</v>
      </c>
    </row>
    <row r="27" spans="1:8" ht="15" customHeight="1">
      <c r="A27" s="14" t="s">
        <v>49</v>
      </c>
      <c r="B27" s="170">
        <v>500</v>
      </c>
      <c r="C27" s="170">
        <v>500</v>
      </c>
      <c r="D27" s="170">
        <v>500</v>
      </c>
      <c r="E27" s="170">
        <v>0</v>
      </c>
      <c r="F27" s="170">
        <f t="shared" si="1"/>
        <v>0</v>
      </c>
      <c r="G27" s="205">
        <f t="shared" si="2"/>
        <v>500</v>
      </c>
      <c r="H27" s="38"/>
    </row>
    <row r="28" spans="1:8" ht="15" customHeight="1">
      <c r="A28" s="14" t="s">
        <v>50</v>
      </c>
      <c r="B28" s="170">
        <v>1000</v>
      </c>
      <c r="C28" s="170"/>
      <c r="D28" s="170"/>
      <c r="E28" s="170">
        <v>0</v>
      </c>
      <c r="F28" s="170">
        <f t="shared" si="1"/>
        <v>1000</v>
      </c>
      <c r="G28" s="205">
        <v>0</v>
      </c>
      <c r="H28" s="38" t="s">
        <v>51</v>
      </c>
    </row>
    <row r="29" spans="1:8" ht="15" customHeight="1">
      <c r="A29" s="14" t="s">
        <v>52</v>
      </c>
      <c r="B29" s="170">
        <v>6000</v>
      </c>
      <c r="C29" s="170">
        <v>1560</v>
      </c>
      <c r="D29" s="170"/>
      <c r="E29" s="170">
        <v>406</v>
      </c>
      <c r="F29" s="170">
        <f t="shared" si="1"/>
        <v>6000</v>
      </c>
      <c r="G29" s="205">
        <v>2500</v>
      </c>
      <c r="H29" s="38" t="s">
        <v>53</v>
      </c>
    </row>
    <row r="30" spans="1:8" ht="15" customHeight="1">
      <c r="A30" s="14" t="s">
        <v>54</v>
      </c>
      <c r="B30" s="170">
        <v>300</v>
      </c>
      <c r="C30" s="170">
        <v>205.7</v>
      </c>
      <c r="D30" s="170">
        <v>364.37</v>
      </c>
      <c r="E30" s="170">
        <v>0</v>
      </c>
      <c r="F30" s="170">
        <f t="shared" si="1"/>
        <v>-64.37</v>
      </c>
      <c r="G30" s="205">
        <f t="shared" si="2"/>
        <v>300</v>
      </c>
      <c r="H30" s="38" t="s">
        <v>55</v>
      </c>
    </row>
    <row r="31" spans="1:8" ht="15" customHeight="1">
      <c r="A31" s="14" t="s">
        <v>56</v>
      </c>
      <c r="B31" s="170">
        <v>2600</v>
      </c>
      <c r="C31" s="170"/>
      <c r="D31" s="170">
        <v>957</v>
      </c>
      <c r="E31" s="170">
        <v>957</v>
      </c>
      <c r="F31" s="170">
        <f t="shared" si="1"/>
        <v>1643</v>
      </c>
      <c r="G31" s="208">
        <f>D31</f>
        <v>957</v>
      </c>
      <c r="H31" s="38" t="s">
        <v>57</v>
      </c>
    </row>
    <row r="32" spans="1:8" ht="15" customHeight="1">
      <c r="A32" s="14" t="s">
        <v>58</v>
      </c>
      <c r="B32" s="170">
        <v>4000</v>
      </c>
      <c r="C32" s="170">
        <v>271.26</v>
      </c>
      <c r="D32" s="170">
        <v>3105.65</v>
      </c>
      <c r="E32" s="170">
        <v>703</v>
      </c>
      <c r="F32" s="170">
        <f t="shared" si="1"/>
        <v>894.34999999999991</v>
      </c>
      <c r="G32" s="205">
        <v>4500</v>
      </c>
      <c r="H32" s="38" t="s">
        <v>59</v>
      </c>
    </row>
    <row r="33" spans="1:8" ht="15" customHeight="1">
      <c r="A33" s="14" t="s">
        <v>60</v>
      </c>
      <c r="B33" s="170">
        <v>8000</v>
      </c>
      <c r="C33" s="170"/>
      <c r="D33" s="170">
        <v>7874.76</v>
      </c>
      <c r="E33" s="170">
        <v>0</v>
      </c>
      <c r="F33" s="170">
        <f t="shared" si="1"/>
        <v>125.23999999999978</v>
      </c>
      <c r="G33" s="205">
        <f t="shared" si="2"/>
        <v>8000</v>
      </c>
      <c r="H33" s="38" t="s">
        <v>61</v>
      </c>
    </row>
    <row r="34" spans="1:8" ht="15" customHeight="1">
      <c r="A34" s="14" t="s">
        <v>62</v>
      </c>
      <c r="B34" s="170">
        <v>3000</v>
      </c>
      <c r="C34" s="181"/>
      <c r="D34" s="170">
        <v>113.15</v>
      </c>
      <c r="E34" s="170">
        <v>60</v>
      </c>
      <c r="F34" s="170">
        <f t="shared" si="1"/>
        <v>2886.85</v>
      </c>
      <c r="G34" s="205">
        <v>3000</v>
      </c>
      <c r="H34" s="38" t="s">
        <v>63</v>
      </c>
    </row>
    <row r="35" spans="1:8" ht="15" customHeight="1">
      <c r="A35" s="14" t="s">
        <v>64</v>
      </c>
      <c r="B35" s="170">
        <v>5000</v>
      </c>
      <c r="C35" s="181">
        <v>73.010000000000005</v>
      </c>
      <c r="D35" s="170">
        <v>4059.38</v>
      </c>
      <c r="E35" s="170">
        <v>2025</v>
      </c>
      <c r="F35" s="170">
        <f t="shared" si="1"/>
        <v>940.61999999999989</v>
      </c>
      <c r="G35" s="205">
        <f t="shared" si="2"/>
        <v>5000</v>
      </c>
      <c r="H35" s="38" t="s">
        <v>65</v>
      </c>
    </row>
    <row r="36" spans="1:8" ht="15" customHeight="1">
      <c r="A36" s="14" t="s">
        <v>66</v>
      </c>
      <c r="B36" s="170">
        <v>100</v>
      </c>
      <c r="C36" s="170">
        <v>88.65</v>
      </c>
      <c r="D36" s="170">
        <v>401.9</v>
      </c>
      <c r="E36" s="170">
        <v>0</v>
      </c>
      <c r="F36" s="170">
        <f t="shared" si="1"/>
        <v>-301.89999999999998</v>
      </c>
      <c r="G36" s="205">
        <v>500</v>
      </c>
      <c r="H36" s="38" t="s">
        <v>67</v>
      </c>
    </row>
    <row r="37" spans="1:8" ht="15" customHeight="1">
      <c r="A37" s="14" t="s">
        <v>68</v>
      </c>
      <c r="B37" s="170">
        <v>1000</v>
      </c>
      <c r="C37" s="170"/>
      <c r="D37" s="170">
        <v>400</v>
      </c>
      <c r="E37" s="170">
        <v>400</v>
      </c>
      <c r="F37" s="170">
        <f t="shared" si="1"/>
        <v>600</v>
      </c>
      <c r="G37" s="205">
        <v>800</v>
      </c>
      <c r="H37" s="38" t="s">
        <v>69</v>
      </c>
    </row>
    <row r="38" spans="1:8" s="65" customFormat="1" ht="15" customHeight="1">
      <c r="A38" s="20" t="s">
        <v>70</v>
      </c>
      <c r="B38" s="186">
        <f t="shared" ref="B38:G38" si="3">SUM(B20:B37)</f>
        <v>219620</v>
      </c>
      <c r="C38" s="186">
        <f t="shared" si="3"/>
        <v>45232.6</v>
      </c>
      <c r="D38" s="186">
        <f t="shared" si="3"/>
        <v>200932.59</v>
      </c>
      <c r="E38" s="186">
        <f t="shared" si="3"/>
        <v>33627</v>
      </c>
      <c r="F38" s="186">
        <f t="shared" si="3"/>
        <v>18687.409999999989</v>
      </c>
      <c r="G38" s="186">
        <f t="shared" si="3"/>
        <v>209777</v>
      </c>
      <c r="H38" s="75"/>
    </row>
    <row r="39" spans="1:8" ht="15" customHeight="1">
      <c r="B39" s="187"/>
      <c r="C39" s="187"/>
      <c r="D39" s="187"/>
      <c r="E39" s="209"/>
      <c r="F39" s="187"/>
      <c r="G39" s="210"/>
      <c r="H39" s="12"/>
    </row>
    <row r="40" spans="1:8" s="65" customFormat="1" ht="15" customHeight="1" thickBot="1">
      <c r="A40" s="65" t="s">
        <v>71</v>
      </c>
      <c r="B40" s="188">
        <f>B17-B38</f>
        <v>117176</v>
      </c>
      <c r="C40" s="188">
        <f>C17-C38</f>
        <v>-45114.42</v>
      </c>
      <c r="D40" s="188">
        <f>D17-D38</f>
        <v>135914.66</v>
      </c>
      <c r="E40" s="188">
        <f>E17-E38</f>
        <v>78433</v>
      </c>
      <c r="F40" s="188">
        <f>F38+F17</f>
        <v>18738.659999999989</v>
      </c>
      <c r="G40" s="188">
        <f>G17-G38</f>
        <v>127019</v>
      </c>
    </row>
    <row r="41" spans="1:8" ht="15" customHeight="1">
      <c r="A41" s="12"/>
      <c r="B41" s="175"/>
      <c r="C41" s="175"/>
      <c r="D41" s="175"/>
      <c r="E41" s="190"/>
      <c r="F41" s="175"/>
      <c r="G41" s="191"/>
      <c r="H41" s="12"/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E454C-BAB7-4D2E-B7AD-40B886FD5425}">
  <dimension ref="A1:K32"/>
  <sheetViews>
    <sheetView showGridLines="0" zoomScaleNormal="100" workbookViewId="0">
      <selection activeCell="E10" sqref="E10"/>
    </sheetView>
  </sheetViews>
  <sheetFormatPr defaultColWidth="9.140625" defaultRowHeight="15" customHeight="1"/>
  <cols>
    <col min="1" max="1" width="36.42578125" style="1" customWidth="1"/>
    <col min="2" max="2" width="19.42578125" style="156" customWidth="1"/>
    <col min="3" max="4" width="13.5703125" style="212" bestFit="1" customWidth="1"/>
    <col min="5" max="5" width="16.42578125" style="212" customWidth="1"/>
    <col min="6" max="6" width="14.140625" style="212" customWidth="1"/>
    <col min="7" max="7" width="100.7109375" style="1" customWidth="1"/>
    <col min="8" max="16384" width="9.140625" style="1"/>
  </cols>
  <sheetData>
    <row r="1" spans="1:11" ht="15" customHeight="1" thickBot="1"/>
    <row r="2" spans="1:11" s="22" customFormat="1" ht="16.5" thickBot="1">
      <c r="A2" s="144" t="s">
        <v>0</v>
      </c>
      <c r="B2" s="213"/>
      <c r="C2" s="213"/>
      <c r="D2" s="214"/>
      <c r="E2" s="156"/>
      <c r="F2" s="156"/>
      <c r="G2" s="41"/>
    </row>
    <row r="3" spans="1:11" s="8" customFormat="1" ht="31.5">
      <c r="B3" s="215" t="s">
        <v>1</v>
      </c>
      <c r="C3" s="216" t="s">
        <v>31</v>
      </c>
      <c r="D3" s="215" t="s">
        <v>32</v>
      </c>
      <c r="E3" s="215" t="s">
        <v>4</v>
      </c>
      <c r="F3" s="217" t="s">
        <v>5</v>
      </c>
      <c r="G3" s="76" t="s">
        <v>6</v>
      </c>
    </row>
    <row r="4" spans="1:11" s="8" customFormat="1" ht="15.75">
      <c r="A4" s="77" t="s">
        <v>7</v>
      </c>
      <c r="B4" s="218"/>
      <c r="C4" s="218"/>
      <c r="D4" s="218"/>
      <c r="E4" s="218"/>
      <c r="F4" s="219"/>
      <c r="G4" s="115"/>
    </row>
    <row r="5" spans="1:11">
      <c r="A5" s="6" t="s">
        <v>72</v>
      </c>
      <c r="B5" s="220">
        <v>0</v>
      </c>
      <c r="C5" s="221"/>
      <c r="D5" s="221"/>
      <c r="E5" s="221">
        <f>D5-B5</f>
        <v>0</v>
      </c>
      <c r="F5" s="221">
        <f>B5</f>
        <v>0</v>
      </c>
      <c r="G5" s="13"/>
    </row>
    <row r="6" spans="1:11">
      <c r="A6" s="6" t="s">
        <v>73</v>
      </c>
      <c r="B6" s="222">
        <v>5000</v>
      </c>
      <c r="C6" s="223">
        <v>699</v>
      </c>
      <c r="D6" s="223">
        <v>4798</v>
      </c>
      <c r="E6" s="221">
        <f t="shared" ref="E6:E8" si="0">D6-B6</f>
        <v>-202</v>
      </c>
      <c r="F6" s="223">
        <f>B6</f>
        <v>5000</v>
      </c>
      <c r="G6" s="13"/>
    </row>
    <row r="7" spans="1:11">
      <c r="A7" s="34" t="s">
        <v>74</v>
      </c>
      <c r="B7" s="220">
        <v>20000</v>
      </c>
      <c r="C7" s="221"/>
      <c r="D7" s="221">
        <v>42722</v>
      </c>
      <c r="E7" s="221">
        <f t="shared" si="0"/>
        <v>22722</v>
      </c>
      <c r="F7" s="309">
        <v>42000</v>
      </c>
      <c r="G7" s="55" t="s">
        <v>75</v>
      </c>
    </row>
    <row r="8" spans="1:11">
      <c r="A8" s="34" t="s">
        <v>76</v>
      </c>
      <c r="B8" s="220"/>
      <c r="C8" s="221"/>
      <c r="D8" s="221">
        <v>109</v>
      </c>
      <c r="E8" s="221">
        <f t="shared" si="0"/>
        <v>109</v>
      </c>
      <c r="F8" s="309"/>
      <c r="G8" s="55"/>
    </row>
    <row r="9" spans="1:11" s="63" customFormat="1" ht="15.75">
      <c r="A9" s="48" t="s">
        <v>17</v>
      </c>
      <c r="B9" s="224">
        <f>SUM(B5:B7)</f>
        <v>25000</v>
      </c>
      <c r="C9" s="225">
        <f>SUM(C5:C7)</f>
        <v>699</v>
      </c>
      <c r="D9" s="226">
        <f>SUM(D6:D8)</f>
        <v>47629</v>
      </c>
      <c r="E9" s="225">
        <f>SUM(E5:E8)</f>
        <v>22629</v>
      </c>
      <c r="F9" s="227">
        <f>SUM(F5:F7)</f>
        <v>47000</v>
      </c>
      <c r="G9" s="79" t="s">
        <v>77</v>
      </c>
    </row>
    <row r="10" spans="1:11" s="46" customFormat="1" ht="15.75">
      <c r="A10" s="80"/>
      <c r="B10" s="228"/>
      <c r="C10" s="229"/>
      <c r="D10" s="229"/>
      <c r="E10" s="228"/>
      <c r="F10" s="228"/>
      <c r="G10" s="81"/>
    </row>
    <row r="11" spans="1:11" ht="15.75">
      <c r="A11" s="47" t="s">
        <v>18</v>
      </c>
      <c r="B11" s="230"/>
      <c r="C11" s="231"/>
      <c r="D11" s="231"/>
      <c r="E11" s="232"/>
      <c r="F11" s="233"/>
      <c r="G11" s="30"/>
    </row>
    <row r="12" spans="1:11">
      <c r="A12" s="6" t="s">
        <v>72</v>
      </c>
      <c r="B12" s="234">
        <v>0</v>
      </c>
      <c r="C12" s="221"/>
      <c r="D12" s="221">
        <v>1022</v>
      </c>
      <c r="E12" s="221">
        <f t="shared" ref="E12:E29" si="1">B12-D12</f>
        <v>-1022</v>
      </c>
      <c r="F12" s="235">
        <f>D12</f>
        <v>1022</v>
      </c>
      <c r="G12" s="13" t="s">
        <v>78</v>
      </c>
    </row>
    <row r="13" spans="1:11">
      <c r="A13" s="6" t="s">
        <v>73</v>
      </c>
      <c r="B13" s="220">
        <v>2000</v>
      </c>
      <c r="C13" s="235">
        <v>19</v>
      </c>
      <c r="D13" s="221">
        <v>954.69</v>
      </c>
      <c r="E13" s="221">
        <f t="shared" si="1"/>
        <v>1045.31</v>
      </c>
      <c r="F13" s="235">
        <v>1200</v>
      </c>
      <c r="G13" s="51" t="s">
        <v>79</v>
      </c>
      <c r="K13" s="1" t="s">
        <v>46</v>
      </c>
    </row>
    <row r="14" spans="1:11">
      <c r="A14" s="6" t="s">
        <v>80</v>
      </c>
      <c r="B14" s="220">
        <v>5000</v>
      </c>
      <c r="C14" s="221"/>
      <c r="D14" s="221">
        <v>6</v>
      </c>
      <c r="E14" s="221">
        <f t="shared" si="1"/>
        <v>4994</v>
      </c>
      <c r="F14" s="235">
        <v>10</v>
      </c>
      <c r="G14" s="13" t="s">
        <v>81</v>
      </c>
    </row>
    <row r="15" spans="1:11">
      <c r="A15" s="6" t="s">
        <v>82</v>
      </c>
      <c r="B15" s="220">
        <v>500</v>
      </c>
      <c r="C15" s="221"/>
      <c r="D15" s="221">
        <v>25.21</v>
      </c>
      <c r="E15" s="221">
        <f t="shared" si="1"/>
        <v>474.79</v>
      </c>
      <c r="F15" s="235">
        <v>1000</v>
      </c>
      <c r="G15" s="13" t="s">
        <v>83</v>
      </c>
    </row>
    <row r="16" spans="1:11">
      <c r="A16" s="6" t="s">
        <v>84</v>
      </c>
      <c r="B16" s="220">
        <v>4000</v>
      </c>
      <c r="C16" s="221"/>
      <c r="D16" s="221">
        <v>1398.41</v>
      </c>
      <c r="E16" s="221">
        <f t="shared" si="1"/>
        <v>2601.59</v>
      </c>
      <c r="F16" s="235">
        <v>2000</v>
      </c>
      <c r="G16" s="13" t="s">
        <v>85</v>
      </c>
    </row>
    <row r="17" spans="1:8">
      <c r="A17" s="6" t="s">
        <v>86</v>
      </c>
      <c r="B17" s="220">
        <v>3000</v>
      </c>
      <c r="C17" s="235">
        <v>127.24</v>
      </c>
      <c r="D17" s="221">
        <v>1904.19</v>
      </c>
      <c r="E17" s="221">
        <f t="shared" si="1"/>
        <v>1095.81</v>
      </c>
      <c r="F17" s="235">
        <v>2000</v>
      </c>
      <c r="G17" s="51"/>
    </row>
    <row r="18" spans="1:8">
      <c r="A18" s="6" t="s">
        <v>87</v>
      </c>
      <c r="B18" s="220">
        <v>200</v>
      </c>
      <c r="C18" s="221"/>
      <c r="D18" s="221"/>
      <c r="E18" s="221">
        <f t="shared" si="1"/>
        <v>200</v>
      </c>
      <c r="F18" s="235">
        <v>0</v>
      </c>
      <c r="G18" s="13" t="s">
        <v>88</v>
      </c>
    </row>
    <row r="19" spans="1:8">
      <c r="A19" s="6" t="s">
        <v>89</v>
      </c>
      <c r="B19" s="220">
        <v>40000</v>
      </c>
      <c r="D19" s="221">
        <v>11841.6</v>
      </c>
      <c r="E19" s="221">
        <f t="shared" si="1"/>
        <v>28158.400000000001</v>
      </c>
      <c r="F19" s="235">
        <v>42000</v>
      </c>
      <c r="G19" s="1" t="s">
        <v>90</v>
      </c>
    </row>
    <row r="20" spans="1:8">
      <c r="A20" s="6" t="s">
        <v>91</v>
      </c>
      <c r="B20" s="220">
        <v>3000</v>
      </c>
      <c r="C20" s="221"/>
      <c r="D20" s="221">
        <v>159.83000000000001</v>
      </c>
      <c r="E20" s="221">
        <f t="shared" si="1"/>
        <v>2840.17</v>
      </c>
      <c r="F20" s="235">
        <v>1000</v>
      </c>
      <c r="G20" s="13" t="s">
        <v>92</v>
      </c>
    </row>
    <row r="21" spans="1:8">
      <c r="A21" s="6" t="s">
        <v>93</v>
      </c>
      <c r="B21" s="220">
        <v>1000</v>
      </c>
      <c r="C21" s="221"/>
      <c r="D21" s="221"/>
      <c r="E21" s="221">
        <f t="shared" si="1"/>
        <v>1000</v>
      </c>
      <c r="F21" s="235">
        <v>200</v>
      </c>
      <c r="G21" s="13" t="s">
        <v>94</v>
      </c>
    </row>
    <row r="22" spans="1:8">
      <c r="A22" s="6" t="s">
        <v>95</v>
      </c>
      <c r="B22" s="220">
        <v>3000</v>
      </c>
      <c r="C22" s="221"/>
      <c r="D22" s="221">
        <v>2896.61</v>
      </c>
      <c r="E22" s="221">
        <f t="shared" si="1"/>
        <v>103.38999999999987</v>
      </c>
      <c r="F22" s="235">
        <f>B22</f>
        <v>3000</v>
      </c>
      <c r="G22" s="51" t="s">
        <v>96</v>
      </c>
    </row>
    <row r="23" spans="1:8">
      <c r="A23" s="6" t="s">
        <v>97</v>
      </c>
      <c r="B23" s="220">
        <v>9000</v>
      </c>
      <c r="C23" s="221">
        <v>2124</v>
      </c>
      <c r="D23" s="221">
        <v>6372</v>
      </c>
      <c r="E23" s="221">
        <f t="shared" si="1"/>
        <v>2628</v>
      </c>
      <c r="F23" s="235">
        <f>B23</f>
        <v>9000</v>
      </c>
      <c r="G23" s="13"/>
    </row>
    <row r="24" spans="1:8">
      <c r="A24" s="6" t="s">
        <v>98</v>
      </c>
      <c r="B24" s="220">
        <v>0</v>
      </c>
      <c r="C24" s="221"/>
      <c r="D24" s="221">
        <v>109.1</v>
      </c>
      <c r="E24" s="221">
        <f t="shared" si="1"/>
        <v>-109.1</v>
      </c>
      <c r="F24" s="235">
        <v>1000</v>
      </c>
      <c r="G24" s="13" t="s">
        <v>99</v>
      </c>
    </row>
    <row r="25" spans="1:8">
      <c r="A25" s="6" t="s">
        <v>100</v>
      </c>
      <c r="B25" s="220">
        <v>1500</v>
      </c>
      <c r="C25" s="221">
        <v>107.25</v>
      </c>
      <c r="D25" s="221">
        <v>1109.25</v>
      </c>
      <c r="E25" s="221">
        <f t="shared" si="1"/>
        <v>390.75</v>
      </c>
      <c r="F25" s="235">
        <f>B25</f>
        <v>1500</v>
      </c>
      <c r="G25" s="13" t="s">
        <v>101</v>
      </c>
    </row>
    <row r="26" spans="1:8">
      <c r="A26" s="6" t="s">
        <v>102</v>
      </c>
      <c r="B26" s="220">
        <v>3000</v>
      </c>
      <c r="C26" s="221">
        <v>294.2</v>
      </c>
      <c r="D26" s="221">
        <v>2753.93</v>
      </c>
      <c r="E26" s="221">
        <f t="shared" si="1"/>
        <v>246.07000000000016</v>
      </c>
      <c r="F26" s="235">
        <v>4000</v>
      </c>
      <c r="G26" s="13" t="s">
        <v>103</v>
      </c>
    </row>
    <row r="27" spans="1:8">
      <c r="A27" s="6" t="s">
        <v>104</v>
      </c>
      <c r="B27" s="220">
        <v>1320</v>
      </c>
      <c r="C27" s="221"/>
      <c r="D27" s="221"/>
      <c r="E27" s="221">
        <f t="shared" si="1"/>
        <v>1320</v>
      </c>
      <c r="F27" s="235">
        <v>500</v>
      </c>
      <c r="G27" s="13" t="s">
        <v>105</v>
      </c>
    </row>
    <row r="28" spans="1:8">
      <c r="A28" s="6" t="s">
        <v>106</v>
      </c>
      <c r="B28" s="220">
        <v>3000</v>
      </c>
      <c r="C28" s="221">
        <v>498.35</v>
      </c>
      <c r="D28" s="221">
        <v>3822.56</v>
      </c>
      <c r="E28" s="221">
        <f t="shared" si="1"/>
        <v>-822.56</v>
      </c>
      <c r="F28" s="235">
        <f>B28</f>
        <v>3000</v>
      </c>
      <c r="G28" s="13" t="s">
        <v>107</v>
      </c>
    </row>
    <row r="29" spans="1:8">
      <c r="A29" s="6" t="s">
        <v>108</v>
      </c>
      <c r="B29" s="220">
        <v>2500</v>
      </c>
      <c r="C29" s="221">
        <v>76.84</v>
      </c>
      <c r="D29" s="221">
        <v>843.35</v>
      </c>
      <c r="E29" s="221">
        <f t="shared" si="1"/>
        <v>1656.65</v>
      </c>
      <c r="F29" s="235">
        <v>2000</v>
      </c>
      <c r="G29" s="13" t="s">
        <v>109</v>
      </c>
    </row>
    <row r="30" spans="1:8" ht="15.75">
      <c r="A30" s="19" t="s">
        <v>70</v>
      </c>
      <c r="B30" s="226">
        <f>SUM(B12:B29)</f>
        <v>82020</v>
      </c>
      <c r="C30" s="226">
        <f>SUM(C12:C29)</f>
        <v>3246.8799999999997</v>
      </c>
      <c r="D30" s="226">
        <f>SUM(D12:D29)</f>
        <v>35218.729999999996</v>
      </c>
      <c r="E30" s="226">
        <f>SUM(E12:E29)</f>
        <v>46801.270000000004</v>
      </c>
      <c r="F30" s="226">
        <f>SUM(F12:F29)</f>
        <v>74432</v>
      </c>
      <c r="G30" s="18"/>
    </row>
    <row r="31" spans="1:8">
      <c r="E31" s="236"/>
      <c r="F31" s="236"/>
      <c r="G31" s="23"/>
      <c r="H31" s="22"/>
    </row>
    <row r="32" spans="1:8" s="63" customFormat="1" ht="15" customHeight="1" thickBot="1">
      <c r="A32" s="19" t="s">
        <v>110</v>
      </c>
      <c r="B32" s="237">
        <f>B9-B30</f>
        <v>-57020</v>
      </c>
      <c r="C32" s="237">
        <f>C9-C30</f>
        <v>-2547.8799999999997</v>
      </c>
      <c r="D32" s="237">
        <f>D9-D30</f>
        <v>12410.270000000004</v>
      </c>
      <c r="E32" s="237">
        <f>E9+E30</f>
        <v>69430.27</v>
      </c>
      <c r="F32" s="237">
        <f>F9-F30</f>
        <v>-27432</v>
      </c>
    </row>
  </sheetData>
  <phoneticPr fontId="5" type="noConversion"/>
  <pageMargins left="0.7" right="0.7" top="0.75" bottom="0.75" header="0.3" footer="0.3"/>
  <pageSetup paperSize="9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1ECB0-6942-4BF2-AEBE-A64F439A9462}">
  <dimension ref="A1:H45"/>
  <sheetViews>
    <sheetView showGridLines="0" zoomScaleNormal="100" workbookViewId="0">
      <pane xSplit="1" ySplit="3" topLeftCell="B29" activePane="bottomRight" state="frozen"/>
      <selection pane="bottomRight" activeCell="G36" sqref="A1:XFD1048576"/>
      <selection pane="bottomLeft"/>
      <selection pane="topRight"/>
    </sheetView>
  </sheetViews>
  <sheetFormatPr defaultColWidth="9.140625" defaultRowHeight="15"/>
  <cols>
    <col min="1" max="1" width="46.7109375" style="1" customWidth="1"/>
    <col min="2" max="2" width="20.7109375" style="212" customWidth="1"/>
    <col min="3" max="3" width="13" style="212" customWidth="1"/>
    <col min="4" max="4" width="13.28515625" style="212" customWidth="1"/>
    <col min="5" max="5" width="16.140625" style="212" customWidth="1"/>
    <col min="6" max="6" width="16" style="212" customWidth="1"/>
    <col min="7" max="7" width="85.28515625" style="2" customWidth="1"/>
    <col min="8" max="16384" width="9.140625" style="1"/>
  </cols>
  <sheetData>
    <row r="1" spans="1:8" ht="15.75" thickBot="1"/>
    <row r="2" spans="1:8" s="22" customFormat="1" ht="16.5" thickBot="1">
      <c r="A2" s="144" t="s">
        <v>0</v>
      </c>
      <c r="B2" s="213"/>
      <c r="C2" s="213"/>
      <c r="D2" s="214"/>
      <c r="E2" s="156"/>
      <c r="F2" s="156"/>
      <c r="G2" s="41"/>
    </row>
    <row r="3" spans="1:8" ht="31.5">
      <c r="B3" s="215" t="s">
        <v>1</v>
      </c>
      <c r="C3" s="216" t="s">
        <v>31</v>
      </c>
      <c r="D3" s="238" t="s">
        <v>32</v>
      </c>
      <c r="E3" s="238" t="s">
        <v>4</v>
      </c>
      <c r="F3" s="239" t="s">
        <v>5</v>
      </c>
      <c r="G3" s="133" t="s">
        <v>6</v>
      </c>
    </row>
    <row r="4" spans="1:8" ht="15.75">
      <c r="A4" s="134" t="s">
        <v>7</v>
      </c>
      <c r="B4" s="218"/>
      <c r="C4" s="240"/>
      <c r="D4" s="240"/>
      <c r="E4" s="240"/>
      <c r="F4" s="241"/>
      <c r="G4" s="135"/>
    </row>
    <row r="5" spans="1:8">
      <c r="A5" s="136" t="s">
        <v>111</v>
      </c>
      <c r="B5" s="242">
        <v>15000</v>
      </c>
      <c r="C5" s="242">
        <v>1665</v>
      </c>
      <c r="D5" s="242">
        <v>14275</v>
      </c>
      <c r="E5" s="242">
        <f t="shared" ref="E5:E13" si="0">D5-B5</f>
        <v>-725</v>
      </c>
      <c r="F5" s="243">
        <v>16500</v>
      </c>
      <c r="G5" s="56"/>
    </row>
    <row r="6" spans="1:8">
      <c r="A6" s="136" t="s">
        <v>112</v>
      </c>
      <c r="B6" s="242">
        <v>14000</v>
      </c>
      <c r="C6" s="242">
        <v>2265.83</v>
      </c>
      <c r="D6" s="242">
        <v>14415.71</v>
      </c>
      <c r="E6" s="242">
        <f t="shared" si="0"/>
        <v>415.70999999999913</v>
      </c>
      <c r="F6" s="243">
        <f>B6</f>
        <v>14000</v>
      </c>
      <c r="G6" s="56"/>
    </row>
    <row r="7" spans="1:8">
      <c r="A7" s="136" t="s">
        <v>113</v>
      </c>
      <c r="B7" s="242">
        <v>1000</v>
      </c>
      <c r="C7" s="242"/>
      <c r="D7" s="242">
        <v>600</v>
      </c>
      <c r="E7" s="242">
        <f t="shared" si="0"/>
        <v>-400</v>
      </c>
      <c r="F7" s="243">
        <f>B7</f>
        <v>1000</v>
      </c>
      <c r="G7" s="56"/>
    </row>
    <row r="8" spans="1:8">
      <c r="A8" s="136" t="s">
        <v>114</v>
      </c>
      <c r="B8" s="242">
        <v>45</v>
      </c>
      <c r="C8" s="242"/>
      <c r="D8" s="242">
        <v>15</v>
      </c>
      <c r="E8" s="242">
        <f t="shared" si="0"/>
        <v>-30</v>
      </c>
      <c r="F8" s="243">
        <f>B8</f>
        <v>45</v>
      </c>
      <c r="G8" s="56"/>
    </row>
    <row r="9" spans="1:8">
      <c r="A9" s="136" t="s">
        <v>115</v>
      </c>
      <c r="B9" s="242">
        <v>1500</v>
      </c>
      <c r="C9" s="242"/>
      <c r="D9" s="242">
        <v>8500</v>
      </c>
      <c r="E9" s="242">
        <f t="shared" si="0"/>
        <v>7000</v>
      </c>
      <c r="F9" s="243">
        <v>8500</v>
      </c>
      <c r="G9" s="56" t="s">
        <v>116</v>
      </c>
    </row>
    <row r="10" spans="1:8">
      <c r="A10" s="136" t="s">
        <v>117</v>
      </c>
      <c r="B10" s="242">
        <v>30000</v>
      </c>
      <c r="C10" s="242"/>
      <c r="D10" s="242"/>
      <c r="E10" s="242">
        <f t="shared" si="0"/>
        <v>-30000</v>
      </c>
      <c r="F10" s="243">
        <v>0</v>
      </c>
      <c r="G10" s="56"/>
    </row>
    <row r="11" spans="1:8">
      <c r="A11" s="67" t="s">
        <v>118</v>
      </c>
      <c r="B11" s="242">
        <v>13300</v>
      </c>
      <c r="C11" s="242"/>
      <c r="D11" s="242"/>
      <c r="E11" s="242">
        <f t="shared" si="0"/>
        <v>-13300</v>
      </c>
      <c r="F11" s="243">
        <v>0</v>
      </c>
      <c r="G11" s="56"/>
    </row>
    <row r="12" spans="1:8">
      <c r="A12" s="66" t="s">
        <v>119</v>
      </c>
      <c r="B12" s="244">
        <v>17000</v>
      </c>
      <c r="C12" s="244"/>
      <c r="D12" s="244"/>
      <c r="E12" s="244">
        <f t="shared" si="0"/>
        <v>-17000</v>
      </c>
      <c r="F12" s="243">
        <v>17000</v>
      </c>
      <c r="G12" s="5"/>
    </row>
    <row r="13" spans="1:8" s="2" customFormat="1" ht="15" customHeight="1">
      <c r="A13" s="66" t="s">
        <v>120</v>
      </c>
      <c r="B13" s="245"/>
      <c r="C13" s="246"/>
      <c r="D13" s="247"/>
      <c r="E13" s="244">
        <f t="shared" si="0"/>
        <v>0</v>
      </c>
      <c r="F13" s="221">
        <f>D13-B13</f>
        <v>0</v>
      </c>
      <c r="G13" s="64"/>
      <c r="H13" s="52" t="s">
        <v>121</v>
      </c>
    </row>
    <row r="14" spans="1:8" ht="15.75">
      <c r="A14" s="82" t="s">
        <v>17</v>
      </c>
      <c r="B14" s="226">
        <f>SUM(B5:B13)</f>
        <v>91845</v>
      </c>
      <c r="C14" s="226">
        <f>SUM(C5:C13)</f>
        <v>3930.83</v>
      </c>
      <c r="D14" s="226">
        <f>SUM(D5:D13)</f>
        <v>37805.71</v>
      </c>
      <c r="E14" s="226">
        <f>SUM(E5:E13)</f>
        <v>-54039.29</v>
      </c>
      <c r="F14" s="226">
        <f>SUM(F5:F13)</f>
        <v>57045</v>
      </c>
      <c r="G14" s="87"/>
    </row>
    <row r="15" spans="1:8">
      <c r="A15" s="136"/>
      <c r="B15" s="242"/>
      <c r="C15" s="242"/>
      <c r="D15" s="242"/>
      <c r="E15" s="242"/>
      <c r="F15" s="248"/>
      <c r="G15" s="56"/>
    </row>
    <row r="16" spans="1:8" ht="15.75">
      <c r="A16" s="137" t="s">
        <v>18</v>
      </c>
      <c r="B16" s="249"/>
      <c r="C16" s="249"/>
      <c r="D16" s="249"/>
      <c r="E16" s="250"/>
      <c r="F16" s="251"/>
      <c r="G16" s="138"/>
    </row>
    <row r="17" spans="1:7" ht="15.75">
      <c r="A17" s="136" t="s">
        <v>111</v>
      </c>
      <c r="B17" s="242">
        <v>600</v>
      </c>
      <c r="C17" s="252"/>
      <c r="D17" s="252"/>
      <c r="E17" s="252">
        <f t="shared" ref="E17:E40" si="1">B17-D17</f>
        <v>600</v>
      </c>
      <c r="F17" s="243">
        <v>200</v>
      </c>
      <c r="G17" s="140" t="s">
        <v>122</v>
      </c>
    </row>
    <row r="18" spans="1:7" ht="15.75">
      <c r="A18" s="136" t="s">
        <v>112</v>
      </c>
      <c r="B18" s="242">
        <v>500</v>
      </c>
      <c r="C18" s="252"/>
      <c r="D18" s="252"/>
      <c r="E18" s="252">
        <f t="shared" si="1"/>
        <v>500</v>
      </c>
      <c r="F18" s="243">
        <v>200</v>
      </c>
      <c r="G18" s="140" t="s">
        <v>122</v>
      </c>
    </row>
    <row r="19" spans="1:7">
      <c r="A19" s="136" t="s">
        <v>113</v>
      </c>
      <c r="B19" s="242">
        <v>500</v>
      </c>
      <c r="C19" s="252"/>
      <c r="D19" s="252">
        <v>89.25</v>
      </c>
      <c r="E19" s="252">
        <f t="shared" si="1"/>
        <v>410.75</v>
      </c>
      <c r="F19" s="243">
        <v>500</v>
      </c>
      <c r="G19" s="60" t="s">
        <v>123</v>
      </c>
    </row>
    <row r="20" spans="1:7">
      <c r="A20" s="136" t="s">
        <v>114</v>
      </c>
      <c r="B20" s="242">
        <v>200</v>
      </c>
      <c r="C20" s="252"/>
      <c r="D20" s="252"/>
      <c r="E20" s="252">
        <f t="shared" si="1"/>
        <v>200</v>
      </c>
      <c r="F20" s="243">
        <f>B20</f>
        <v>200</v>
      </c>
      <c r="G20" s="59"/>
    </row>
    <row r="21" spans="1:7">
      <c r="A21" s="136" t="s">
        <v>115</v>
      </c>
      <c r="B21" s="242">
        <v>1500</v>
      </c>
      <c r="C21" s="252"/>
      <c r="D21" s="252"/>
      <c r="E21" s="252">
        <f t="shared" si="1"/>
        <v>1500</v>
      </c>
      <c r="F21" s="243">
        <v>8500</v>
      </c>
      <c r="G21" s="59" t="s">
        <v>124</v>
      </c>
    </row>
    <row r="22" spans="1:7">
      <c r="A22" s="136" t="s">
        <v>41</v>
      </c>
      <c r="B22" s="242">
        <v>3000</v>
      </c>
      <c r="C22" s="252"/>
      <c r="D22" s="252">
        <v>426.3</v>
      </c>
      <c r="E22" s="252">
        <f t="shared" si="1"/>
        <v>2573.6999999999998</v>
      </c>
      <c r="F22" s="243">
        <v>500</v>
      </c>
      <c r="G22" s="59"/>
    </row>
    <row r="23" spans="1:7">
      <c r="A23" s="136" t="s">
        <v>125</v>
      </c>
      <c r="B23" s="242">
        <v>18000</v>
      </c>
      <c r="C23" s="253">
        <v>1876</v>
      </c>
      <c r="D23" s="252">
        <v>18756.419999999998</v>
      </c>
      <c r="E23" s="252">
        <f t="shared" si="1"/>
        <v>-756.41999999999825</v>
      </c>
      <c r="F23" s="243">
        <f>B23</f>
        <v>18000</v>
      </c>
      <c r="G23" s="59" t="s">
        <v>126</v>
      </c>
    </row>
    <row r="24" spans="1:7">
      <c r="A24" s="136" t="s">
        <v>127</v>
      </c>
      <c r="B24" s="242">
        <v>5000</v>
      </c>
      <c r="C24" s="252">
        <v>204.71</v>
      </c>
      <c r="D24" s="252">
        <v>489.1</v>
      </c>
      <c r="E24" s="252">
        <f t="shared" si="1"/>
        <v>4510.8999999999996</v>
      </c>
      <c r="F24" s="243">
        <v>2000</v>
      </c>
      <c r="G24" s="59" t="s">
        <v>128</v>
      </c>
    </row>
    <row r="25" spans="1:7">
      <c r="A25" s="136" t="s">
        <v>129</v>
      </c>
      <c r="B25" s="242">
        <v>2000</v>
      </c>
      <c r="C25" s="252">
        <v>224.5</v>
      </c>
      <c r="D25" s="252">
        <v>265.73</v>
      </c>
      <c r="E25" s="252">
        <f t="shared" si="1"/>
        <v>1734.27</v>
      </c>
      <c r="F25" s="243">
        <f>B25</f>
        <v>2000</v>
      </c>
      <c r="G25" s="59" t="s">
        <v>130</v>
      </c>
    </row>
    <row r="26" spans="1:7">
      <c r="A26" s="136" t="s">
        <v>131</v>
      </c>
      <c r="B26" s="242">
        <v>13300</v>
      </c>
      <c r="C26" s="252"/>
      <c r="D26" s="252"/>
      <c r="E26" s="252">
        <f t="shared" si="1"/>
        <v>13300</v>
      </c>
      <c r="F26" s="243">
        <v>0</v>
      </c>
      <c r="G26" s="56" t="s">
        <v>132</v>
      </c>
    </row>
    <row r="27" spans="1:7">
      <c r="A27" s="136" t="s">
        <v>133</v>
      </c>
      <c r="B27" s="242">
        <v>4200</v>
      </c>
      <c r="C27" s="252"/>
      <c r="D27" s="252"/>
      <c r="E27" s="252">
        <f t="shared" si="1"/>
        <v>4200</v>
      </c>
      <c r="F27" s="243">
        <f>B27</f>
        <v>4200</v>
      </c>
      <c r="G27" s="56" t="s">
        <v>134</v>
      </c>
    </row>
    <row r="28" spans="1:7">
      <c r="A28" s="136" t="s">
        <v>135</v>
      </c>
      <c r="B28" s="242">
        <v>30000</v>
      </c>
      <c r="C28" s="252"/>
      <c r="D28" s="252">
        <v>1364.25</v>
      </c>
      <c r="E28" s="252">
        <f t="shared" si="1"/>
        <v>28635.75</v>
      </c>
      <c r="F28" s="243">
        <v>0</v>
      </c>
      <c r="G28" s="56" t="s">
        <v>132</v>
      </c>
    </row>
    <row r="29" spans="1:7">
      <c r="A29" s="136" t="s">
        <v>136</v>
      </c>
      <c r="B29" s="242">
        <v>2500</v>
      </c>
      <c r="C29" s="252"/>
      <c r="D29" s="252">
        <v>210.23</v>
      </c>
      <c r="E29" s="252">
        <f t="shared" si="1"/>
        <v>2289.77</v>
      </c>
      <c r="F29" s="243">
        <v>500</v>
      </c>
      <c r="G29" s="56" t="s">
        <v>137</v>
      </c>
    </row>
    <row r="30" spans="1:7" s="69" customFormat="1" ht="30">
      <c r="A30" s="139" t="s">
        <v>138</v>
      </c>
      <c r="B30" s="252">
        <v>8000</v>
      </c>
      <c r="C30" s="253">
        <v>1678.03</v>
      </c>
      <c r="D30" s="252">
        <v>11736.21</v>
      </c>
      <c r="E30" s="252">
        <f t="shared" si="1"/>
        <v>-3736.2099999999991</v>
      </c>
      <c r="F30" s="254">
        <v>12000</v>
      </c>
      <c r="G30" s="141" t="s">
        <v>139</v>
      </c>
    </row>
    <row r="31" spans="1:7">
      <c r="A31" s="136" t="s">
        <v>140</v>
      </c>
      <c r="B31" s="242">
        <v>500</v>
      </c>
      <c r="C31" s="253"/>
      <c r="D31" s="252">
        <v>440.03</v>
      </c>
      <c r="E31" s="252">
        <f t="shared" si="1"/>
        <v>59.970000000000027</v>
      </c>
      <c r="F31" s="243">
        <v>500</v>
      </c>
      <c r="G31" s="56" t="s">
        <v>141</v>
      </c>
    </row>
    <row r="32" spans="1:7">
      <c r="A32" s="136" t="s">
        <v>142</v>
      </c>
      <c r="B32" s="242">
        <v>350</v>
      </c>
      <c r="C32" s="253"/>
      <c r="D32" s="252">
        <v>154</v>
      </c>
      <c r="E32" s="252">
        <f t="shared" si="1"/>
        <v>196</v>
      </c>
      <c r="F32" s="243">
        <v>200</v>
      </c>
      <c r="G32" s="56" t="s">
        <v>143</v>
      </c>
    </row>
    <row r="33" spans="1:7">
      <c r="A33" s="136" t="s">
        <v>144</v>
      </c>
      <c r="B33" s="242">
        <v>500</v>
      </c>
      <c r="C33" s="252"/>
      <c r="D33" s="252">
        <v>226</v>
      </c>
      <c r="E33" s="252">
        <f t="shared" si="1"/>
        <v>274</v>
      </c>
      <c r="F33" s="243">
        <v>1000</v>
      </c>
      <c r="G33" s="56" t="s">
        <v>145</v>
      </c>
    </row>
    <row r="34" spans="1:7">
      <c r="A34" s="136" t="s">
        <v>146</v>
      </c>
      <c r="B34" s="242">
        <v>22000</v>
      </c>
      <c r="C34" s="252"/>
      <c r="D34" s="252">
        <v>1260</v>
      </c>
      <c r="E34" s="252">
        <f t="shared" si="1"/>
        <v>20740</v>
      </c>
      <c r="F34" s="243">
        <v>5000</v>
      </c>
      <c r="G34" s="56" t="s">
        <v>147</v>
      </c>
    </row>
    <row r="35" spans="1:7" ht="30">
      <c r="A35" s="136" t="s">
        <v>148</v>
      </c>
      <c r="B35" s="242">
        <v>1500</v>
      </c>
      <c r="C35" s="253">
        <v>458.82</v>
      </c>
      <c r="D35" s="252">
        <v>2562.42</v>
      </c>
      <c r="E35" s="252">
        <f t="shared" si="1"/>
        <v>-1062.42</v>
      </c>
      <c r="F35" s="243">
        <v>3000</v>
      </c>
      <c r="G35" s="142" t="s">
        <v>149</v>
      </c>
    </row>
    <row r="36" spans="1:7">
      <c r="A36" s="136" t="s">
        <v>150</v>
      </c>
      <c r="B36" s="242">
        <v>700</v>
      </c>
      <c r="C36" s="252">
        <v>450</v>
      </c>
      <c r="D36" s="252">
        <v>793.37</v>
      </c>
      <c r="E36" s="252">
        <f t="shared" si="1"/>
        <v>-93.37</v>
      </c>
      <c r="F36" s="243">
        <f>B36</f>
        <v>700</v>
      </c>
      <c r="G36" s="56" t="s">
        <v>151</v>
      </c>
    </row>
    <row r="37" spans="1:7">
      <c r="A37" s="136" t="s">
        <v>152</v>
      </c>
      <c r="B37" s="242">
        <v>1100</v>
      </c>
      <c r="C37" s="252"/>
      <c r="D37" s="252">
        <v>1255</v>
      </c>
      <c r="E37" s="252">
        <f t="shared" si="1"/>
        <v>-155</v>
      </c>
      <c r="F37" s="243">
        <v>1255</v>
      </c>
      <c r="G37" s="56" t="s">
        <v>153</v>
      </c>
    </row>
    <row r="38" spans="1:7">
      <c r="A38" s="136" t="s">
        <v>154</v>
      </c>
      <c r="B38" s="242">
        <v>500</v>
      </c>
      <c r="C38" s="252"/>
      <c r="D38" s="252"/>
      <c r="E38" s="252">
        <f t="shared" si="1"/>
        <v>500</v>
      </c>
      <c r="F38" s="243">
        <v>200</v>
      </c>
      <c r="G38" s="56" t="s">
        <v>155</v>
      </c>
    </row>
    <row r="39" spans="1:7">
      <c r="A39" s="136" t="s">
        <v>156</v>
      </c>
      <c r="B39" s="242">
        <v>2500</v>
      </c>
      <c r="C39" s="252">
        <v>180</v>
      </c>
      <c r="D39" s="252">
        <v>738.99</v>
      </c>
      <c r="E39" s="252">
        <f t="shared" si="1"/>
        <v>1761.01</v>
      </c>
      <c r="F39" s="243">
        <v>600</v>
      </c>
      <c r="G39" s="56" t="s">
        <v>157</v>
      </c>
    </row>
    <row r="40" spans="1:7">
      <c r="A40" s="136" t="s">
        <v>158</v>
      </c>
      <c r="B40" s="242">
        <v>200</v>
      </c>
      <c r="C40" s="252"/>
      <c r="D40" s="252">
        <v>131.25</v>
      </c>
      <c r="E40" s="252">
        <f t="shared" si="1"/>
        <v>68.75</v>
      </c>
      <c r="F40" s="243">
        <v>131</v>
      </c>
      <c r="G40" s="59" t="s">
        <v>159</v>
      </c>
    </row>
    <row r="41" spans="1:7" ht="16.5" thickBot="1">
      <c r="A41" s="82" t="s">
        <v>70</v>
      </c>
      <c r="B41" s="226">
        <f>SUM(B17:B40)</f>
        <v>119150</v>
      </c>
      <c r="C41" s="226">
        <f>SUM(C17:C40)</f>
        <v>5072.0599999999995</v>
      </c>
      <c r="D41" s="226">
        <f>SUM(D17:D40)</f>
        <v>40898.549999999988</v>
      </c>
      <c r="E41" s="226">
        <f>SUM(E17:E40)</f>
        <v>78251.45</v>
      </c>
      <c r="F41" s="226">
        <f>SUM(F17:F40)</f>
        <v>61386</v>
      </c>
      <c r="G41" s="143"/>
    </row>
    <row r="42" spans="1:7">
      <c r="A42" s="68"/>
    </row>
    <row r="43" spans="1:7" ht="16.5" thickBot="1">
      <c r="A43" s="86" t="s">
        <v>160</v>
      </c>
      <c r="B43" s="237">
        <f>B14-B41</f>
        <v>-27305</v>
      </c>
      <c r="C43" s="237">
        <f>C14-C41</f>
        <v>-1141.2299999999996</v>
      </c>
      <c r="D43" s="237">
        <f>D14-D41</f>
        <v>-3092.8399999999892</v>
      </c>
      <c r="E43" s="237">
        <f>E14+E41</f>
        <v>24212.159999999996</v>
      </c>
      <c r="F43" s="237">
        <f>F14-F41</f>
        <v>-4341</v>
      </c>
    </row>
    <row r="44" spans="1:7">
      <c r="A44" s="68"/>
    </row>
    <row r="45" spans="1:7">
      <c r="A45" s="68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1AC3E-71AE-4A23-A5EC-76D137071A83}">
  <dimension ref="A1:H11"/>
  <sheetViews>
    <sheetView showGridLines="0" zoomScaleNormal="100" workbookViewId="0">
      <selection sqref="A1:XFD1048576"/>
    </sheetView>
  </sheetViews>
  <sheetFormatPr defaultColWidth="9.140625" defaultRowHeight="15" customHeight="1"/>
  <cols>
    <col min="1" max="1" width="29.140625" style="1" customWidth="1"/>
    <col min="2" max="2" width="17" style="28" customWidth="1"/>
    <col min="3" max="3" width="11.140625" style="145" customWidth="1"/>
    <col min="4" max="4" width="13" style="145" customWidth="1"/>
    <col min="5" max="5" width="12.28515625" style="28" hidden="1" customWidth="1"/>
    <col min="6" max="6" width="13.28515625" style="28" customWidth="1"/>
    <col min="7" max="7" width="13.85546875" style="28" customWidth="1"/>
    <col min="8" max="8" width="31" style="1" bestFit="1" customWidth="1"/>
    <col min="9" max="16384" width="9.140625" style="1"/>
  </cols>
  <sheetData>
    <row r="1" spans="1:8" ht="15" customHeight="1" thickBot="1"/>
    <row r="2" spans="1:8" s="22" customFormat="1" ht="16.5" thickBot="1">
      <c r="A2" s="144" t="s">
        <v>0</v>
      </c>
      <c r="B2" s="130"/>
      <c r="C2" s="146"/>
      <c r="D2" s="147"/>
      <c r="E2" s="41"/>
      <c r="F2" s="41"/>
      <c r="G2" s="41"/>
    </row>
    <row r="3" spans="1:8" s="8" customFormat="1" ht="36.950000000000003" customHeight="1">
      <c r="B3" s="116" t="s">
        <v>161</v>
      </c>
      <c r="C3" s="148" t="s">
        <v>31</v>
      </c>
      <c r="D3" s="149" t="s">
        <v>32</v>
      </c>
      <c r="E3" s="78" t="s">
        <v>33</v>
      </c>
      <c r="F3" s="78" t="s">
        <v>4</v>
      </c>
      <c r="G3" s="117" t="s">
        <v>5</v>
      </c>
      <c r="H3" s="118" t="s">
        <v>6</v>
      </c>
    </row>
    <row r="4" spans="1:8" s="22" customFormat="1" ht="15" customHeight="1">
      <c r="A4" s="104" t="s">
        <v>7</v>
      </c>
      <c r="B4" s="119">
        <v>0</v>
      </c>
      <c r="C4" s="150"/>
      <c r="D4" s="150"/>
      <c r="E4" s="119">
        <v>0</v>
      </c>
      <c r="F4" s="119">
        <v>0</v>
      </c>
      <c r="G4" s="119">
        <v>0</v>
      </c>
      <c r="H4" s="85"/>
    </row>
    <row r="5" spans="1:8" ht="15" customHeight="1">
      <c r="A5" s="19" t="s">
        <v>17</v>
      </c>
      <c r="B5" s="120">
        <f>SUM(B4)</f>
        <v>0</v>
      </c>
      <c r="C5" s="151"/>
      <c r="D5" s="151"/>
      <c r="E5" s="120">
        <f t="shared" ref="C5:G5" si="0">SUM(E4)</f>
        <v>0</v>
      </c>
      <c r="F5" s="120">
        <f t="shared" si="0"/>
        <v>0</v>
      </c>
      <c r="G5" s="120">
        <f t="shared" si="0"/>
        <v>0</v>
      </c>
      <c r="H5" s="26"/>
    </row>
    <row r="6" spans="1:8" s="22" customFormat="1" ht="15" customHeight="1">
      <c r="A6" s="83"/>
      <c r="B6" s="119"/>
      <c r="C6" s="150"/>
      <c r="D6" s="150"/>
      <c r="E6" s="119"/>
      <c r="F6" s="119"/>
      <c r="G6" s="119"/>
      <c r="H6" s="26"/>
    </row>
    <row r="7" spans="1:8" ht="15" customHeight="1">
      <c r="A7" s="21" t="s">
        <v>162</v>
      </c>
      <c r="B7" s="121"/>
      <c r="C7" s="152"/>
      <c r="D7" s="152"/>
      <c r="E7" s="121"/>
      <c r="F7" s="121"/>
      <c r="G7" s="121"/>
      <c r="H7" s="27"/>
    </row>
    <row r="8" spans="1:8" ht="15" customHeight="1">
      <c r="A8" s="6" t="s">
        <v>11</v>
      </c>
      <c r="B8" s="122">
        <v>2000</v>
      </c>
      <c r="C8" s="153"/>
      <c r="D8" s="153">
        <v>2497.58</v>
      </c>
      <c r="E8" s="122">
        <v>78</v>
      </c>
      <c r="F8" s="122">
        <f>B8-D8</f>
        <v>-497.57999999999993</v>
      </c>
      <c r="G8" s="123">
        <v>5000</v>
      </c>
      <c r="H8" s="25" t="s">
        <v>163</v>
      </c>
    </row>
    <row r="9" spans="1:8" ht="15" customHeight="1">
      <c r="A9" s="48" t="s">
        <v>70</v>
      </c>
      <c r="B9" s="124">
        <f>SUM(B8)</f>
        <v>2000</v>
      </c>
      <c r="C9" s="154">
        <f t="shared" ref="C9:G9" si="1">SUM(C8)</f>
        <v>0</v>
      </c>
      <c r="D9" s="154">
        <f t="shared" si="1"/>
        <v>2497.58</v>
      </c>
      <c r="E9" s="124">
        <f t="shared" si="1"/>
        <v>78</v>
      </c>
      <c r="F9" s="124">
        <f t="shared" si="1"/>
        <v>-497.57999999999993</v>
      </c>
      <c r="G9" s="124">
        <f t="shared" si="1"/>
        <v>5000</v>
      </c>
      <c r="H9" s="84"/>
    </row>
    <row r="10" spans="1:8" ht="15" customHeight="1">
      <c r="B10" s="68"/>
      <c r="E10" s="68"/>
      <c r="F10" s="68"/>
      <c r="G10" s="68"/>
    </row>
    <row r="11" spans="1:8" ht="15" customHeight="1" thickBot="1">
      <c r="A11" s="87" t="s">
        <v>71</v>
      </c>
      <c r="B11" s="125">
        <f>B5-B9</f>
        <v>-2000</v>
      </c>
      <c r="C11" s="155">
        <f t="shared" ref="C11:F11" si="2">C5-C9</f>
        <v>0</v>
      </c>
      <c r="D11" s="155">
        <f t="shared" si="2"/>
        <v>-2497.58</v>
      </c>
      <c r="E11" s="126">
        <f t="shared" si="2"/>
        <v>-78</v>
      </c>
      <c r="F11" s="126">
        <f t="shared" si="2"/>
        <v>497.57999999999993</v>
      </c>
      <c r="G11" s="126">
        <f>G5-G9</f>
        <v>-5000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DF1A6-2869-4CFC-A9EC-529EB60DB894}">
  <dimension ref="A1:G22"/>
  <sheetViews>
    <sheetView showGridLines="0" workbookViewId="0">
      <pane xSplit="1" ySplit="3" topLeftCell="B4" activePane="bottomRight" state="frozen"/>
      <selection pane="bottomRight" sqref="A1:XFD1048576"/>
      <selection pane="bottomLeft"/>
      <selection pane="topRight"/>
    </sheetView>
  </sheetViews>
  <sheetFormatPr defaultColWidth="9.140625" defaultRowHeight="15" customHeight="1"/>
  <cols>
    <col min="1" max="1" width="33.28515625" style="1" customWidth="1"/>
    <col min="2" max="2" width="15" style="28" customWidth="1"/>
    <col min="3" max="3" width="13.140625" style="156" customWidth="1"/>
    <col min="4" max="4" width="11.42578125" style="157" customWidth="1"/>
    <col min="5" max="5" width="15.7109375" style="1" customWidth="1"/>
    <col min="6" max="6" width="14.7109375" style="1" customWidth="1"/>
    <col min="7" max="7" width="34.7109375" style="1" bestFit="1" customWidth="1"/>
    <col min="8" max="16384" width="9.140625" style="1"/>
  </cols>
  <sheetData>
    <row r="1" spans="1:7" ht="15" customHeight="1" thickBot="1"/>
    <row r="2" spans="1:7" s="22" customFormat="1" ht="16.5" thickBot="1">
      <c r="A2" s="144" t="s">
        <v>0</v>
      </c>
      <c r="B2" s="130"/>
      <c r="C2" s="158"/>
      <c r="D2" s="159"/>
      <c r="E2" s="41"/>
      <c r="F2" s="41"/>
      <c r="G2" s="41"/>
    </row>
    <row r="3" spans="1:7" s="8" customFormat="1" ht="31.5">
      <c r="B3" s="78" t="s">
        <v>164</v>
      </c>
      <c r="C3" s="160" t="s">
        <v>31</v>
      </c>
      <c r="D3" s="161" t="s">
        <v>32</v>
      </c>
      <c r="E3" s="76" t="s">
        <v>4</v>
      </c>
      <c r="F3" s="112" t="s">
        <v>5</v>
      </c>
      <c r="G3" s="76" t="s">
        <v>6</v>
      </c>
    </row>
    <row r="4" spans="1:7" ht="15.75">
      <c r="A4" s="100" t="s">
        <v>165</v>
      </c>
      <c r="B4" s="127"/>
      <c r="C4" s="162"/>
      <c r="D4" s="163"/>
      <c r="E4" s="85"/>
      <c r="F4" s="85"/>
      <c r="G4" s="85"/>
    </row>
    <row r="5" spans="1:7">
      <c r="A5" s="88" t="s">
        <v>166</v>
      </c>
      <c r="B5" s="88">
        <v>0</v>
      </c>
      <c r="C5" s="164"/>
      <c r="D5" s="165">
        <v>752.95</v>
      </c>
      <c r="E5" s="88">
        <f>D5-B5</f>
        <v>752.95</v>
      </c>
      <c r="F5" s="89">
        <f>D5</f>
        <v>752.95</v>
      </c>
      <c r="G5" s="6" t="s">
        <v>167</v>
      </c>
    </row>
    <row r="6" spans="1:7" ht="15.75">
      <c r="A6" s="90" t="s">
        <v>17</v>
      </c>
      <c r="B6" s="91">
        <f>B5</f>
        <v>0</v>
      </c>
      <c r="C6" s="166">
        <f>C5</f>
        <v>0</v>
      </c>
      <c r="D6" s="166">
        <f>D5</f>
        <v>752.95</v>
      </c>
      <c r="E6" s="91">
        <f>E5</f>
        <v>752.95</v>
      </c>
      <c r="F6" s="91">
        <f>F5</f>
        <v>752.95</v>
      </c>
      <c r="G6" s="18"/>
    </row>
    <row r="7" spans="1:7" s="22" customFormat="1" ht="15.75">
      <c r="A7" s="92"/>
      <c r="B7" s="89"/>
      <c r="C7" s="164"/>
      <c r="D7" s="164"/>
      <c r="E7" s="89"/>
      <c r="F7" s="89"/>
      <c r="G7" s="18"/>
    </row>
    <row r="8" spans="1:7" ht="15.75">
      <c r="A8" s="93" t="s">
        <v>162</v>
      </c>
      <c r="B8" s="94"/>
      <c r="C8" s="167"/>
      <c r="D8" s="167"/>
      <c r="E8" s="95"/>
      <c r="F8" s="95"/>
      <c r="G8" s="26"/>
    </row>
    <row r="9" spans="1:7">
      <c r="A9" s="88" t="s">
        <v>168</v>
      </c>
      <c r="B9" s="88">
        <v>1500</v>
      </c>
      <c r="C9" s="164"/>
      <c r="D9" s="168">
        <v>1200</v>
      </c>
      <c r="E9" s="89">
        <f>B9-D9</f>
        <v>300</v>
      </c>
      <c r="F9" s="89">
        <f t="shared" ref="F9:F17" si="0">B9</f>
        <v>1500</v>
      </c>
      <c r="G9" s="26" t="s">
        <v>169</v>
      </c>
    </row>
    <row r="10" spans="1:7">
      <c r="A10" s="88" t="s">
        <v>170</v>
      </c>
      <c r="B10" s="88">
        <v>1000</v>
      </c>
      <c r="C10" s="164"/>
      <c r="D10" s="168">
        <v>800</v>
      </c>
      <c r="E10" s="89">
        <f t="shared" ref="E10:E17" si="1">B10-D10</f>
        <v>200</v>
      </c>
      <c r="F10" s="89">
        <f t="shared" si="0"/>
        <v>1000</v>
      </c>
      <c r="G10" s="26"/>
    </row>
    <row r="11" spans="1:7">
      <c r="A11" s="88" t="s">
        <v>171</v>
      </c>
      <c r="B11" s="88">
        <v>3150</v>
      </c>
      <c r="C11" s="164"/>
      <c r="D11" s="169">
        <v>2288</v>
      </c>
      <c r="E11" s="89">
        <f t="shared" si="1"/>
        <v>862</v>
      </c>
      <c r="F11" s="89">
        <f t="shared" si="0"/>
        <v>3150</v>
      </c>
      <c r="G11" s="26" t="s">
        <v>172</v>
      </c>
    </row>
    <row r="12" spans="1:7">
      <c r="A12" s="88" t="s">
        <v>173</v>
      </c>
      <c r="B12" s="88">
        <v>200</v>
      </c>
      <c r="C12" s="164"/>
      <c r="D12" s="169"/>
      <c r="E12" s="89">
        <f t="shared" si="1"/>
        <v>200</v>
      </c>
      <c r="F12" s="89">
        <v>0</v>
      </c>
      <c r="G12" s="26"/>
    </row>
    <row r="13" spans="1:7">
      <c r="A13" s="88" t="s">
        <v>174</v>
      </c>
      <c r="B13" s="88">
        <v>3500</v>
      </c>
      <c r="C13" s="164"/>
      <c r="D13" s="169">
        <v>3397.62</v>
      </c>
      <c r="E13" s="89">
        <f t="shared" si="1"/>
        <v>102.38000000000011</v>
      </c>
      <c r="F13" s="89">
        <f t="shared" si="0"/>
        <v>3500</v>
      </c>
      <c r="G13" s="6"/>
    </row>
    <row r="14" spans="1:7">
      <c r="A14" s="88" t="s">
        <v>175</v>
      </c>
      <c r="B14" s="88">
        <v>3500</v>
      </c>
      <c r="C14" s="164"/>
      <c r="D14" s="169">
        <v>2181.11</v>
      </c>
      <c r="E14" s="89">
        <f t="shared" si="1"/>
        <v>1318.8899999999999</v>
      </c>
      <c r="F14" s="89">
        <v>4500</v>
      </c>
      <c r="G14" s="6"/>
    </row>
    <row r="15" spans="1:7">
      <c r="A15" s="88" t="s">
        <v>176</v>
      </c>
      <c r="B15" s="88">
        <v>2500</v>
      </c>
      <c r="C15" s="164"/>
      <c r="D15" s="169">
        <v>2497.1999999999998</v>
      </c>
      <c r="E15" s="89">
        <f t="shared" si="1"/>
        <v>2.8000000000001819</v>
      </c>
      <c r="F15" s="89">
        <f t="shared" si="0"/>
        <v>2500</v>
      </c>
      <c r="G15" s="6"/>
    </row>
    <row r="16" spans="1:7">
      <c r="A16" s="88" t="s">
        <v>177</v>
      </c>
      <c r="B16" s="88">
        <v>500</v>
      </c>
      <c r="C16" s="164"/>
      <c r="D16" s="169">
        <v>3600.25</v>
      </c>
      <c r="E16" s="89">
        <f t="shared" si="1"/>
        <v>-3100.25</v>
      </c>
      <c r="F16" s="89">
        <f>D16</f>
        <v>3600.25</v>
      </c>
      <c r="G16" s="6" t="s">
        <v>178</v>
      </c>
    </row>
    <row r="17" spans="1:7">
      <c r="A17" s="88" t="s">
        <v>179</v>
      </c>
      <c r="B17" s="88">
        <v>1000</v>
      </c>
      <c r="C17" s="164"/>
      <c r="D17" s="170">
        <v>410.29</v>
      </c>
      <c r="E17" s="89">
        <f t="shared" si="1"/>
        <v>589.71</v>
      </c>
      <c r="F17" s="89">
        <f t="shared" si="0"/>
        <v>1000</v>
      </c>
      <c r="G17" s="26"/>
    </row>
    <row r="18" spans="1:7" ht="15.75">
      <c r="A18" s="90" t="s">
        <v>70</v>
      </c>
      <c r="B18" s="90">
        <f>SUM(B9:B17)</f>
        <v>16850</v>
      </c>
      <c r="C18" s="171">
        <f>SUM(C9:C17)</f>
        <v>0</v>
      </c>
      <c r="D18" s="171">
        <f>SUM(D9:D17)</f>
        <v>16374.470000000001</v>
      </c>
      <c r="E18" s="90">
        <f>SUM(E9:E17)</f>
        <v>475.5300000000002</v>
      </c>
      <c r="F18" s="90">
        <f>SUM(F9:F17)</f>
        <v>20750.25</v>
      </c>
      <c r="G18" s="18"/>
    </row>
    <row r="19" spans="1:7" ht="15" customHeight="1">
      <c r="A19" s="74"/>
      <c r="B19" s="74"/>
      <c r="C19" s="172"/>
      <c r="D19" s="173"/>
      <c r="E19" s="74"/>
      <c r="F19" s="74"/>
    </row>
    <row r="20" spans="1:7" ht="15" customHeight="1" thickBot="1">
      <c r="A20" s="99" t="s">
        <v>110</v>
      </c>
      <c r="B20" s="96">
        <f>B6-B18</f>
        <v>-16850</v>
      </c>
      <c r="C20" s="174">
        <f>C6-C18</f>
        <v>0</v>
      </c>
      <c r="D20" s="174">
        <f>D6-D18</f>
        <v>-15621.52</v>
      </c>
      <c r="E20" s="97">
        <f>E6-E18</f>
        <v>277.41999999999985</v>
      </c>
      <c r="F20" s="98">
        <f>F6-F18</f>
        <v>-19997.3</v>
      </c>
    </row>
    <row r="22" spans="1:7" ht="15" customHeight="1">
      <c r="B22" s="1"/>
      <c r="C22" s="157"/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CD8EB-71BB-4646-8AF2-1ACA2985EE05}">
  <dimension ref="A1:G13"/>
  <sheetViews>
    <sheetView showGridLines="0" workbookViewId="0">
      <selection sqref="A1:XFD1048576"/>
    </sheetView>
  </sheetViews>
  <sheetFormatPr defaultColWidth="8.85546875" defaultRowHeight="15" customHeight="1"/>
  <cols>
    <col min="1" max="1" width="31.7109375" customWidth="1"/>
    <col min="2" max="2" width="15.85546875" style="255" customWidth="1"/>
    <col min="3" max="3" width="15" style="255" customWidth="1"/>
    <col min="4" max="4" width="13" style="255" customWidth="1"/>
    <col min="5" max="5" width="11.85546875" style="255" customWidth="1"/>
    <col min="6" max="6" width="13.28515625" style="255" customWidth="1"/>
    <col min="7" max="7" width="45.28515625" bestFit="1" customWidth="1"/>
  </cols>
  <sheetData>
    <row r="1" spans="1:7" ht="15" customHeight="1" thickBot="1"/>
    <row r="2" spans="1:7" s="22" customFormat="1" ht="16.5" thickBot="1">
      <c r="A2" s="144" t="s">
        <v>0</v>
      </c>
      <c r="B2" s="158"/>
      <c r="C2" s="158"/>
      <c r="D2" s="159"/>
      <c r="E2" s="40"/>
      <c r="F2" s="40"/>
      <c r="G2" s="41"/>
    </row>
    <row r="3" spans="1:7" s="103" customFormat="1" ht="30">
      <c r="B3" s="256" t="s">
        <v>161</v>
      </c>
      <c r="C3" s="160" t="s">
        <v>31</v>
      </c>
      <c r="D3" s="257" t="s">
        <v>3</v>
      </c>
      <c r="E3" s="257" t="s">
        <v>4</v>
      </c>
      <c r="F3" s="258" t="s">
        <v>5</v>
      </c>
      <c r="G3" s="102" t="s">
        <v>6</v>
      </c>
    </row>
    <row r="4" spans="1:7" s="103" customFormat="1" ht="15.75">
      <c r="A4" s="104" t="s">
        <v>165</v>
      </c>
      <c r="B4" s="259"/>
      <c r="C4" s="260"/>
      <c r="D4" s="261"/>
      <c r="E4" s="261"/>
      <c r="F4" s="262"/>
      <c r="G4" s="105"/>
    </row>
    <row r="5" spans="1:7" ht="15.75">
      <c r="A5" s="7" t="s">
        <v>17</v>
      </c>
      <c r="B5" s="263">
        <v>0</v>
      </c>
      <c r="C5" s="263">
        <v>0</v>
      </c>
      <c r="D5" s="263">
        <v>0</v>
      </c>
      <c r="E5" s="263">
        <v>0</v>
      </c>
      <c r="F5" s="263">
        <v>0</v>
      </c>
      <c r="G5" s="4"/>
    </row>
    <row r="6" spans="1:7">
      <c r="A6" s="33"/>
      <c r="B6" s="264"/>
      <c r="C6" s="264"/>
      <c r="D6" s="264"/>
      <c r="E6" s="264"/>
      <c r="F6" s="264"/>
      <c r="G6" s="101"/>
    </row>
    <row r="7" spans="1:7" ht="15.75">
      <c r="A7" s="36" t="s">
        <v>162</v>
      </c>
      <c r="B7" s="265"/>
      <c r="C7" s="265"/>
      <c r="D7" s="265"/>
      <c r="E7" s="265"/>
      <c r="F7" s="265"/>
      <c r="G7" s="109"/>
    </row>
    <row r="8" spans="1:7" ht="15.75">
      <c r="A8" s="33" t="s">
        <v>180</v>
      </c>
      <c r="B8" s="242">
        <v>5000</v>
      </c>
      <c r="C8" s="242"/>
      <c r="D8" s="242">
        <v>2400</v>
      </c>
      <c r="E8" s="242">
        <f>B8-D8</f>
        <v>2600</v>
      </c>
      <c r="F8" s="266">
        <v>3500</v>
      </c>
      <c r="G8" s="6" t="s">
        <v>181</v>
      </c>
    </row>
    <row r="9" spans="1:7" ht="15.75">
      <c r="A9" s="7" t="s">
        <v>70</v>
      </c>
      <c r="B9" s="226">
        <f>B8</f>
        <v>5000</v>
      </c>
      <c r="C9" s="226">
        <f>C8</f>
        <v>0</v>
      </c>
      <c r="D9" s="226">
        <f>D8</f>
        <v>2400</v>
      </c>
      <c r="E9" s="226">
        <f>E8</f>
        <v>2600</v>
      </c>
      <c r="F9" s="226">
        <f>F8</f>
        <v>3500</v>
      </c>
      <c r="G9" s="4"/>
    </row>
    <row r="10" spans="1:7">
      <c r="G10" s="108"/>
    </row>
    <row r="11" spans="1:7" ht="15" customHeight="1" thickBot="1">
      <c r="A11" s="20" t="s">
        <v>71</v>
      </c>
      <c r="B11" s="237">
        <f>B5-B9</f>
        <v>-5000</v>
      </c>
      <c r="C11" s="237">
        <f t="shared" ref="C11:F11" si="0">C5-C9</f>
        <v>0</v>
      </c>
      <c r="D11" s="237">
        <f t="shared" si="0"/>
        <v>-2400</v>
      </c>
      <c r="E11" s="237">
        <f t="shared" si="0"/>
        <v>-2600</v>
      </c>
      <c r="F11" s="237">
        <f t="shared" si="0"/>
        <v>-3500</v>
      </c>
    </row>
    <row r="12" spans="1:7" ht="15" customHeight="1">
      <c r="B12" s="267"/>
      <c r="C12" s="267"/>
      <c r="D12" s="267"/>
      <c r="E12" s="267"/>
      <c r="F12" s="267"/>
      <c r="G12" s="31"/>
    </row>
    <row r="13" spans="1:7" ht="15" customHeight="1">
      <c r="B13" s="268"/>
      <c r="C13" s="268"/>
      <c r="D13" s="268"/>
      <c r="E13" s="268"/>
      <c r="F13" s="268"/>
      <c r="G13" s="31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8B172-A02D-4468-AF20-0330448995B2}">
  <dimension ref="A1:H14"/>
  <sheetViews>
    <sheetView showGridLines="0" workbookViewId="0">
      <selection sqref="A1:XFD1048576"/>
    </sheetView>
  </sheetViews>
  <sheetFormatPr defaultColWidth="8.85546875" defaultRowHeight="15" customHeight="1"/>
  <cols>
    <col min="1" max="1" width="31.140625" customWidth="1"/>
    <col min="2" max="2" width="16.140625" style="255" customWidth="1"/>
    <col min="3" max="3" width="12.42578125" style="269" customWidth="1"/>
    <col min="4" max="4" width="12.28515625" style="269" customWidth="1"/>
    <col min="5" max="5" width="12.7109375" style="269" customWidth="1"/>
    <col min="6" max="6" width="12.28515625" style="269" customWidth="1"/>
    <col min="7" max="7" width="50.7109375" bestFit="1" customWidth="1"/>
  </cols>
  <sheetData>
    <row r="1" spans="1:8" ht="15" customHeight="1" thickBot="1"/>
    <row r="2" spans="1:8" s="22" customFormat="1" ht="16.5" thickBot="1">
      <c r="A2" s="144" t="s">
        <v>0</v>
      </c>
      <c r="B2" s="158"/>
      <c r="C2" s="158"/>
      <c r="D2" s="159"/>
      <c r="E2" s="40"/>
      <c r="F2" s="40"/>
      <c r="G2" s="41"/>
    </row>
    <row r="3" spans="1:8" ht="30.95" customHeight="1">
      <c r="B3" s="161" t="s">
        <v>1</v>
      </c>
      <c r="C3" s="160" t="s">
        <v>31</v>
      </c>
      <c r="D3" s="161" t="s">
        <v>3</v>
      </c>
      <c r="E3" s="161" t="s">
        <v>4</v>
      </c>
      <c r="F3" s="270" t="s">
        <v>5</v>
      </c>
      <c r="G3" s="76" t="s">
        <v>6</v>
      </c>
      <c r="H3" s="1"/>
    </row>
    <row r="4" spans="1:8" ht="15.75">
      <c r="A4" s="128" t="s">
        <v>165</v>
      </c>
      <c r="B4" s="162"/>
      <c r="C4" s="271"/>
      <c r="D4" s="162"/>
      <c r="E4" s="162"/>
      <c r="F4" s="162"/>
      <c r="G4" s="85"/>
      <c r="H4" s="1"/>
    </row>
    <row r="5" spans="1:8" ht="15.75">
      <c r="A5" s="6" t="s">
        <v>182</v>
      </c>
      <c r="B5" s="165">
        <v>5000</v>
      </c>
      <c r="C5" s="165">
        <v>0</v>
      </c>
      <c r="D5" s="165">
        <v>0</v>
      </c>
      <c r="E5" s="165">
        <f>D5-B5</f>
        <v>-5000</v>
      </c>
      <c r="F5" s="272">
        <v>0</v>
      </c>
      <c r="G5" s="26" t="s">
        <v>183</v>
      </c>
      <c r="H5" s="1"/>
    </row>
    <row r="6" spans="1:8" s="106" customFormat="1" ht="15.75">
      <c r="A6" s="19" t="s">
        <v>17</v>
      </c>
      <c r="B6" s="171">
        <f>SUM(B5)</f>
        <v>5000</v>
      </c>
      <c r="C6" s="171">
        <f t="shared" ref="C6:F6" si="0">SUM(C5)</f>
        <v>0</v>
      </c>
      <c r="D6" s="171">
        <f t="shared" si="0"/>
        <v>0</v>
      </c>
      <c r="E6" s="171">
        <f t="shared" si="0"/>
        <v>-5000</v>
      </c>
      <c r="F6" s="171">
        <f t="shared" si="0"/>
        <v>0</v>
      </c>
      <c r="G6" s="83"/>
      <c r="H6" s="63"/>
    </row>
    <row r="7" spans="1:8" s="106" customFormat="1" ht="15.75">
      <c r="A7" s="107"/>
      <c r="B7" s="273"/>
      <c r="C7" s="273"/>
      <c r="D7" s="273"/>
      <c r="E7" s="273"/>
      <c r="F7" s="273"/>
      <c r="G7" s="107"/>
      <c r="H7" s="63"/>
    </row>
    <row r="8" spans="1:8" ht="15.75">
      <c r="A8" s="35" t="s">
        <v>162</v>
      </c>
      <c r="B8" s="274"/>
      <c r="C8" s="275"/>
      <c r="D8" s="275"/>
      <c r="E8" s="275"/>
      <c r="F8" s="275"/>
      <c r="G8" s="26"/>
      <c r="H8" s="1"/>
    </row>
    <row r="9" spans="1:8" ht="15.75">
      <c r="A9" s="45" t="s">
        <v>182</v>
      </c>
      <c r="B9" s="276">
        <v>5000</v>
      </c>
      <c r="C9" s="165">
        <v>0</v>
      </c>
      <c r="D9" s="165">
        <v>0</v>
      </c>
      <c r="E9" s="165">
        <f>B9-D9</f>
        <v>5000</v>
      </c>
      <c r="F9" s="272">
        <v>0</v>
      </c>
      <c r="G9" s="26" t="s">
        <v>183</v>
      </c>
      <c r="H9" s="1"/>
    </row>
    <row r="10" spans="1:8" ht="15.75">
      <c r="A10" s="19" t="s">
        <v>70</v>
      </c>
      <c r="B10" s="171">
        <f>SUM(B9)</f>
        <v>5000</v>
      </c>
      <c r="C10" s="171">
        <f t="shared" ref="C10:F10" si="1">SUM(C9)</f>
        <v>0</v>
      </c>
      <c r="D10" s="171">
        <f t="shared" si="1"/>
        <v>0</v>
      </c>
      <c r="E10" s="171">
        <f t="shared" si="1"/>
        <v>5000</v>
      </c>
      <c r="F10" s="171">
        <f t="shared" si="1"/>
        <v>0</v>
      </c>
      <c r="G10" s="6"/>
      <c r="H10" s="1"/>
    </row>
    <row r="11" spans="1:8" ht="15.75">
      <c r="A11" s="46"/>
      <c r="B11" s="156"/>
      <c r="C11" s="277"/>
      <c r="D11" s="157"/>
      <c r="E11" s="157"/>
      <c r="F11" s="157"/>
      <c r="G11" s="1"/>
      <c r="H11" s="1"/>
    </row>
    <row r="12" spans="1:8" ht="15" customHeight="1" thickBot="1">
      <c r="A12" s="20" t="s">
        <v>71</v>
      </c>
      <c r="B12" s="237">
        <f>B6-B10</f>
        <v>0</v>
      </c>
      <c r="C12" s="237">
        <f t="shared" ref="C12:F12" si="2">C6-C10</f>
        <v>0</v>
      </c>
      <c r="D12" s="237">
        <f t="shared" si="2"/>
        <v>0</v>
      </c>
      <c r="E12" s="237">
        <f>E6+E10</f>
        <v>0</v>
      </c>
      <c r="F12" s="237">
        <f t="shared" si="2"/>
        <v>0</v>
      </c>
      <c r="G12" s="3"/>
    </row>
    <row r="13" spans="1:8" ht="15" customHeight="1">
      <c r="A13" s="3"/>
      <c r="B13" s="278"/>
      <c r="C13" s="279"/>
      <c r="D13" s="279"/>
      <c r="E13" s="279"/>
      <c r="F13" s="279"/>
      <c r="G13" s="3"/>
    </row>
    <row r="14" spans="1:8" ht="15" customHeight="1">
      <c r="A14" s="3"/>
      <c r="B14" s="280"/>
      <c r="C14" s="279"/>
      <c r="D14" s="279"/>
      <c r="E14" s="279"/>
      <c r="F14" s="279"/>
      <c r="G14" s="3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74F6A-20BA-42DE-BAC8-969E8C563B8F}">
  <dimension ref="A1:G21"/>
  <sheetViews>
    <sheetView showGridLines="0" workbookViewId="0">
      <pane xSplit="1" ySplit="2" topLeftCell="B3" activePane="bottomRight" state="frozen"/>
      <selection pane="bottomRight" activeCell="E18" sqref="E18"/>
      <selection pane="bottomLeft"/>
      <selection pane="topRight"/>
    </sheetView>
  </sheetViews>
  <sheetFormatPr defaultColWidth="8.85546875" defaultRowHeight="15" customHeight="1"/>
  <cols>
    <col min="1" max="1" width="31.85546875" customWidth="1"/>
    <col min="2" max="2" width="18" style="255" customWidth="1"/>
    <col min="3" max="3" width="12.42578125" style="269" customWidth="1"/>
    <col min="4" max="4" width="14.140625" style="255" customWidth="1"/>
    <col min="5" max="5" width="15.140625" style="269" customWidth="1"/>
    <col min="6" max="6" width="15" style="269" customWidth="1"/>
    <col min="7" max="7" width="53.42578125" bestFit="1" customWidth="1"/>
  </cols>
  <sheetData>
    <row r="1" spans="1:7" s="22" customFormat="1" ht="16.5" thickBot="1">
      <c r="A1" s="144" t="s">
        <v>0</v>
      </c>
      <c r="B1" s="158"/>
      <c r="C1" s="158"/>
      <c r="D1" s="159"/>
      <c r="E1" s="40"/>
      <c r="F1" s="40"/>
      <c r="G1" s="41"/>
    </row>
    <row r="2" spans="1:7" s="103" customFormat="1" ht="31.5">
      <c r="B2" s="161" t="s">
        <v>161</v>
      </c>
      <c r="C2" s="160" t="s">
        <v>31</v>
      </c>
      <c r="D2" s="238" t="s">
        <v>3</v>
      </c>
      <c r="E2" s="281" t="s">
        <v>4</v>
      </c>
      <c r="F2" s="282" t="s">
        <v>5</v>
      </c>
      <c r="G2" s="76" t="s">
        <v>6</v>
      </c>
    </row>
    <row r="3" spans="1:7" ht="15.75">
      <c r="A3" s="111" t="s">
        <v>165</v>
      </c>
      <c r="B3" s="283"/>
      <c r="C3" s="284"/>
      <c r="D3" s="285"/>
      <c r="E3" s="283"/>
      <c r="F3" s="283"/>
      <c r="G3" s="113"/>
    </row>
    <row r="4" spans="1:7" ht="15.75">
      <c r="A4" s="6" t="s">
        <v>184</v>
      </c>
      <c r="B4" s="165">
        <v>15000</v>
      </c>
      <c r="C4" s="165"/>
      <c r="D4" s="165"/>
      <c r="E4" s="165">
        <f>D4-B4</f>
        <v>-15000</v>
      </c>
      <c r="F4" s="181">
        <v>15000</v>
      </c>
      <c r="G4" s="110"/>
    </row>
    <row r="5" spans="1:7" ht="15.75">
      <c r="A5" s="6" t="s">
        <v>185</v>
      </c>
      <c r="B5" s="165"/>
      <c r="D5" s="165">
        <v>3405</v>
      </c>
      <c r="E5" s="165"/>
      <c r="F5" s="181"/>
      <c r="G5" s="110"/>
    </row>
    <row r="6" spans="1:7" ht="15.75">
      <c r="A6" s="6" t="s">
        <v>186</v>
      </c>
      <c r="B6" s="165"/>
      <c r="C6" s="165"/>
      <c r="D6" s="165">
        <v>640</v>
      </c>
      <c r="E6" s="165"/>
      <c r="F6" s="181">
        <v>615</v>
      </c>
      <c r="G6" s="26" t="s">
        <v>187</v>
      </c>
    </row>
    <row r="7" spans="1:7" ht="15.75">
      <c r="A7" s="19" t="s">
        <v>17</v>
      </c>
      <c r="B7" s="171">
        <f>SUM(B4:B4)</f>
        <v>15000</v>
      </c>
      <c r="C7" s="171">
        <f>SUM(C5:C6)</f>
        <v>0</v>
      </c>
      <c r="D7" s="171">
        <f>SUM(D4:D6)</f>
        <v>4045</v>
      </c>
      <c r="E7" s="171">
        <f>SUM(E4:E4)</f>
        <v>-15000</v>
      </c>
      <c r="F7" s="171">
        <f>SUM(F4:F6)</f>
        <v>15615</v>
      </c>
      <c r="G7" s="26"/>
    </row>
    <row r="8" spans="1:7" ht="15.75">
      <c r="A8" s="35" t="s">
        <v>162</v>
      </c>
      <c r="B8" s="286"/>
      <c r="C8" s="287"/>
      <c r="D8" s="287"/>
      <c r="E8" s="287"/>
      <c r="F8" s="287"/>
      <c r="G8" s="26"/>
    </row>
    <row r="9" spans="1:7" ht="15.75">
      <c r="A9" s="6" t="s">
        <v>188</v>
      </c>
      <c r="B9" s="276">
        <v>15000</v>
      </c>
      <c r="C9" s="164">
        <v>743.57</v>
      </c>
      <c r="D9" s="169">
        <v>27053.439999999999</v>
      </c>
      <c r="E9" s="165">
        <f>B9-D9</f>
        <v>-12053.439999999999</v>
      </c>
      <c r="F9" s="164">
        <v>10475</v>
      </c>
      <c r="G9" s="26"/>
    </row>
    <row r="10" spans="1:7" ht="15.75">
      <c r="A10" s="6" t="s">
        <v>189</v>
      </c>
      <c r="B10" s="276">
        <v>2000</v>
      </c>
      <c r="C10" s="164"/>
      <c r="D10" s="170"/>
      <c r="E10" s="165">
        <f>B10-D10</f>
        <v>2000</v>
      </c>
      <c r="F10" s="164">
        <f>B10</f>
        <v>2000</v>
      </c>
      <c r="G10" s="6" t="s">
        <v>190</v>
      </c>
    </row>
    <row r="11" spans="1:7" ht="15.75">
      <c r="A11" s="6" t="s">
        <v>191</v>
      </c>
      <c r="B11" s="276"/>
      <c r="C11" s="164">
        <v>938.1</v>
      </c>
      <c r="D11" s="170">
        <v>7356.64</v>
      </c>
      <c r="E11" s="165"/>
      <c r="F11" s="164">
        <v>3040</v>
      </c>
      <c r="G11" s="6" t="s">
        <v>192</v>
      </c>
    </row>
    <row r="12" spans="1:7" ht="15.75">
      <c r="A12" s="6" t="s">
        <v>193</v>
      </c>
      <c r="B12" s="276">
        <v>7500</v>
      </c>
      <c r="C12" s="164">
        <v>413.68</v>
      </c>
      <c r="D12" s="170">
        <v>1270.8699999999999</v>
      </c>
      <c r="E12" s="165">
        <f>B12</f>
        <v>7500</v>
      </c>
      <c r="F12" s="164">
        <v>8777</v>
      </c>
      <c r="G12" s="6" t="s">
        <v>194</v>
      </c>
    </row>
    <row r="13" spans="1:7" ht="15.75">
      <c r="A13" s="7" t="s">
        <v>70</v>
      </c>
      <c r="B13" s="171">
        <f>SUM(B9:B12)</f>
        <v>24500</v>
      </c>
      <c r="C13" s="171">
        <f>SUM(C9:C12)</f>
        <v>2095.35</v>
      </c>
      <c r="D13" s="171">
        <f>SUM(D9:D12)</f>
        <v>35680.950000000004</v>
      </c>
      <c r="E13" s="171">
        <f>SUM(E9:E12)</f>
        <v>-2553.4399999999987</v>
      </c>
      <c r="F13" s="171">
        <f>SUM(F9:F12)</f>
        <v>24292</v>
      </c>
      <c r="G13" s="6"/>
    </row>
    <row r="14" spans="1:7" ht="15" customHeight="1">
      <c r="B14" s="288"/>
      <c r="C14" s="288"/>
      <c r="D14" s="288"/>
      <c r="E14" s="288"/>
      <c r="F14" s="288"/>
    </row>
    <row r="15" spans="1:7" s="106" customFormat="1" ht="15" customHeight="1" thickBot="1">
      <c r="A15" s="19" t="s">
        <v>110</v>
      </c>
      <c r="B15" s="188">
        <f>B7-B13</f>
        <v>-9500</v>
      </c>
      <c r="C15" s="188">
        <f>C7-C13</f>
        <v>-2095.35</v>
      </c>
      <c r="D15" s="188">
        <f>D7-D13</f>
        <v>-31635.950000000004</v>
      </c>
      <c r="E15" s="188">
        <f>E7-E13</f>
        <v>-12446.560000000001</v>
      </c>
      <c r="F15" s="188">
        <f>F7-F13</f>
        <v>-8677</v>
      </c>
    </row>
    <row r="16" spans="1:7" ht="15" customHeight="1">
      <c r="B16" s="288"/>
      <c r="C16" s="288"/>
      <c r="D16" s="288"/>
      <c r="E16" s="288"/>
      <c r="F16" s="288"/>
    </row>
    <row r="21" spans="1:1" ht="15" customHeight="1">
      <c r="A21" s="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39D95F08CDBF49B30EF6C6A2010CC3" ma:contentTypeVersion="17" ma:contentTypeDescription="Create a new document." ma:contentTypeScope="" ma:versionID="8f95be61c76842fb2580c4e83b12bbbc">
  <xsd:schema xmlns:xsd="http://www.w3.org/2001/XMLSchema" xmlns:xs="http://www.w3.org/2001/XMLSchema" xmlns:p="http://schemas.microsoft.com/office/2006/metadata/properties" xmlns:ns2="a457131d-61a3-44f9-9b5c-919493fa1f1e" xmlns:ns3="55cde4b9-17d8-49d8-b0a9-b99e8966121f" targetNamespace="http://schemas.microsoft.com/office/2006/metadata/properties" ma:root="true" ma:fieldsID="56465b4e34642a3efc7e41e19239bece" ns2:_="" ns3:_="">
    <xsd:import namespace="a457131d-61a3-44f9-9b5c-919493fa1f1e"/>
    <xsd:import namespace="55cde4b9-17d8-49d8-b0a9-b99e896612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7131d-61a3-44f9-9b5c-919493fa1f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a708840-6331-4564-ba62-691cce2deb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de4b9-17d8-49d8-b0a9-b99e8966121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23d4c13-93e3-447a-8d65-1cf7dea70638}" ma:internalName="TaxCatchAll" ma:showField="CatchAllData" ma:web="55cde4b9-17d8-49d8-b0a9-b99e89661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cde4b9-17d8-49d8-b0a9-b99e8966121f" xsi:nil="true"/>
    <lcf76f155ced4ddcb4097134ff3c332f xmlns="a457131d-61a3-44f9-9b5c-919493fa1f1e">
      <Terms xmlns="http://schemas.microsoft.com/office/infopath/2007/PartnerControls"/>
    </lcf76f155ced4ddcb4097134ff3c332f>
    <SharedWithUsers xmlns="55cde4b9-17d8-49d8-b0a9-b99e8966121f">
      <UserInfo>
        <DisplayName/>
        <AccountId xsi:nil="true"/>
        <AccountType/>
      </UserInfo>
    </SharedWithUsers>
    <MediaLengthInSeconds xmlns="a457131d-61a3-44f9-9b5c-919493fa1f1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4278C0-14E9-44F5-B313-09463658CFF0}"/>
</file>

<file path=customXml/itemProps2.xml><?xml version="1.0" encoding="utf-8"?>
<ds:datastoreItem xmlns:ds="http://schemas.openxmlformats.org/officeDocument/2006/customXml" ds:itemID="{6D229BC5-6605-4B84-95B8-C574DFFA90CD}"/>
</file>

<file path=customXml/itemProps3.xml><?xml version="1.0" encoding="utf-8"?>
<ds:datastoreItem xmlns:ds="http://schemas.openxmlformats.org/officeDocument/2006/customXml" ds:itemID="{F318FCBE-436A-451C-A8D8-FCF15E6218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Kerry-Leigh Grabham</dc:creator>
  <cp:keywords/>
  <dc:description/>
  <cp:lastModifiedBy>Clair Helen Davis</cp:lastModifiedBy>
  <cp:revision/>
  <dcterms:created xsi:type="dcterms:W3CDTF">2022-11-23T15:14:54Z</dcterms:created>
  <dcterms:modified xsi:type="dcterms:W3CDTF">2025-02-17T11:50:31Z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0x0101004239D95F08CDBF49B30EF6C6A2010CC3</vt:lpwstr>
  </property>
  <property fmtid="{D5CDD505-2E9C-101B-9397-08002B2CF9AE}" pid="3" name="MediaServiceImageTags">
    <vt:lpwstr/>
  </property>
  <property fmtid="{D5CDD505-2E9C-101B-9397-08002B2CF9AE}" pid="4" name="Order">
    <vt:r8>292500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