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FE4F31BE-8229-4E7C-BB7B-AD3DD88503D8}" xr6:coauthVersionLast="47" xr6:coauthVersionMax="47" xr10:uidLastSave="{00000000-0000-0000-0000-000000000000}"/>
  <bookViews>
    <workbookView xWindow="-108" yWindow="-108" windowWidth="23256" windowHeight="12456" activeTab="3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Placemaking 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F9" i="1"/>
  <c r="B32" i="1"/>
  <c r="G38" i="2"/>
  <c r="E6" i="1"/>
  <c r="E7" i="1"/>
  <c r="E8" i="1"/>
  <c r="D9" i="1"/>
  <c r="C7" i="13"/>
  <c r="E19" i="1"/>
  <c r="D30" i="1"/>
  <c r="E11" i="5"/>
  <c r="B11" i="5"/>
  <c r="G9" i="5"/>
  <c r="G11" i="5" s="1"/>
  <c r="E9" i="5"/>
  <c r="D9" i="5"/>
  <c r="C9" i="5"/>
  <c r="B9" i="5"/>
  <c r="G5" i="5"/>
  <c r="F5" i="5"/>
  <c r="E5" i="5"/>
  <c r="B5" i="5"/>
  <c r="F10" i="12"/>
  <c r="D10" i="12"/>
  <c r="C10" i="12"/>
  <c r="F6" i="12"/>
  <c r="D6" i="12"/>
  <c r="C6" i="12"/>
  <c r="B10" i="12"/>
  <c r="B6" i="12"/>
  <c r="C11" i="11"/>
  <c r="B11" i="11"/>
  <c r="E13" i="4"/>
  <c r="E12" i="4"/>
  <c r="D12" i="12" l="1"/>
  <c r="F12" i="12"/>
  <c r="D11" i="5"/>
  <c r="C11" i="5"/>
  <c r="C12" i="12"/>
  <c r="B12" i="12"/>
  <c r="F13" i="4"/>
  <c r="C18" i="10"/>
  <c r="C20" i="9" s="1"/>
  <c r="D22" i="9"/>
  <c r="C22" i="9"/>
  <c r="D7" i="13"/>
  <c r="D11" i="9"/>
  <c r="C11" i="9"/>
  <c r="D10" i="9"/>
  <c r="C10" i="9"/>
  <c r="D8" i="9"/>
  <c r="C8" i="9"/>
  <c r="D17" i="2"/>
  <c r="C17" i="2"/>
  <c r="E17" i="2"/>
  <c r="F21" i="2"/>
  <c r="F33" i="2"/>
  <c r="G33" i="2"/>
  <c r="E10" i="13"/>
  <c r="F13" i="13"/>
  <c r="C38" i="2"/>
  <c r="C16" i="9" s="1"/>
  <c r="D38" i="2"/>
  <c r="D16" i="9" s="1"/>
  <c r="F36" i="2"/>
  <c r="F24" i="2"/>
  <c r="C41" i="4"/>
  <c r="C18" i="9" s="1"/>
  <c r="D41" i="4"/>
  <c r="D18" i="9" s="1"/>
  <c r="C14" i="4"/>
  <c r="D14" i="4"/>
  <c r="F7" i="13"/>
  <c r="C12" i="9"/>
  <c r="F12" i="1"/>
  <c r="G31" i="2"/>
  <c r="C13" i="13"/>
  <c r="C23" i="9" s="1"/>
  <c r="D13" i="13"/>
  <c r="D23" i="9" s="1"/>
  <c r="C9" i="11"/>
  <c r="C21" i="9" s="1"/>
  <c r="D9" i="11"/>
  <c r="F9" i="11"/>
  <c r="D18" i="10"/>
  <c r="D20" i="9" s="1"/>
  <c r="C6" i="10"/>
  <c r="D6" i="10"/>
  <c r="D9" i="9" s="1"/>
  <c r="C19" i="9"/>
  <c r="D19" i="9"/>
  <c r="F19" i="9"/>
  <c r="C30" i="1"/>
  <c r="C17" i="9" s="1"/>
  <c r="D17" i="9"/>
  <c r="C9" i="1"/>
  <c r="E38" i="2"/>
  <c r="E17" i="10"/>
  <c r="F8" i="4"/>
  <c r="F23" i="1"/>
  <c r="F25" i="1"/>
  <c r="G25" i="2"/>
  <c r="G27" i="2"/>
  <c r="F5" i="1"/>
  <c r="F20" i="4"/>
  <c r="F27" i="4"/>
  <c r="B13" i="13"/>
  <c r="E12" i="13"/>
  <c r="E9" i="4"/>
  <c r="E10" i="4"/>
  <c r="E11" i="4"/>
  <c r="B14" i="4"/>
  <c r="B9" i="1"/>
  <c r="E24" i="1"/>
  <c r="E5" i="10"/>
  <c r="E6" i="10" s="1"/>
  <c r="F22" i="9"/>
  <c r="F11" i="9"/>
  <c r="F8" i="9"/>
  <c r="E26" i="1"/>
  <c r="F15" i="2"/>
  <c r="E18" i="4"/>
  <c r="E19" i="4"/>
  <c r="E20" i="4"/>
  <c r="E21" i="4"/>
  <c r="E23" i="4"/>
  <c r="E24" i="4"/>
  <c r="E25" i="4"/>
  <c r="E26" i="4"/>
  <c r="E27" i="4"/>
  <c r="E28" i="4"/>
  <c r="E29" i="4"/>
  <c r="E31" i="4"/>
  <c r="E33" i="4"/>
  <c r="E34" i="4"/>
  <c r="E36" i="4"/>
  <c r="E37" i="4"/>
  <c r="E38" i="4"/>
  <c r="E39" i="4"/>
  <c r="E40" i="4"/>
  <c r="E17" i="4"/>
  <c r="E6" i="4"/>
  <c r="E7" i="4"/>
  <c r="E8" i="4"/>
  <c r="F8" i="5"/>
  <c r="F9" i="5" s="1"/>
  <c r="E22" i="4"/>
  <c r="E30" i="4"/>
  <c r="E32" i="4"/>
  <c r="E5" i="4"/>
  <c r="E14" i="1"/>
  <c r="E23" i="1"/>
  <c r="E25" i="1"/>
  <c r="F22" i="2"/>
  <c r="F23" i="2"/>
  <c r="F25" i="2"/>
  <c r="F26" i="2"/>
  <c r="F27" i="2"/>
  <c r="F28" i="2"/>
  <c r="F29" i="2"/>
  <c r="F30" i="2"/>
  <c r="F31" i="2"/>
  <c r="F32" i="2"/>
  <c r="F34" i="2"/>
  <c r="F37" i="2"/>
  <c r="F20" i="2"/>
  <c r="B6" i="10"/>
  <c r="B38" i="2"/>
  <c r="F5" i="10"/>
  <c r="F6" i="10" s="1"/>
  <c r="B17" i="2"/>
  <c r="B5" i="9" s="1"/>
  <c r="G15" i="2"/>
  <c r="B9" i="11"/>
  <c r="B18" i="10"/>
  <c r="B41" i="4"/>
  <c r="B30" i="1"/>
  <c r="F21" i="9" l="1"/>
  <c r="F11" i="11"/>
  <c r="D20" i="10"/>
  <c r="D43" i="4"/>
  <c r="D21" i="9"/>
  <c r="D11" i="11"/>
  <c r="C20" i="10"/>
  <c r="C43" i="4"/>
  <c r="B20" i="10"/>
  <c r="C9" i="9"/>
  <c r="F18" i="10"/>
  <c r="F20" i="10" s="1"/>
  <c r="C32" i="1"/>
  <c r="C6" i="9"/>
  <c r="D32" i="1"/>
  <c r="D6" i="9"/>
  <c r="E40" i="2"/>
  <c r="D5" i="9"/>
  <c r="D40" i="2"/>
  <c r="G17" i="2"/>
  <c r="C5" i="9"/>
  <c r="C40" i="2"/>
  <c r="F14" i="4"/>
  <c r="F7" i="9" s="1"/>
  <c r="F41" i="4"/>
  <c r="B43" i="4"/>
  <c r="C7" i="9"/>
  <c r="D7" i="9"/>
  <c r="C15" i="13"/>
  <c r="D12" i="9"/>
  <c r="D15" i="13"/>
  <c r="F12" i="9"/>
  <c r="F15" i="13"/>
  <c r="B40" i="2"/>
  <c r="F23" i="9"/>
  <c r="E14" i="4"/>
  <c r="F30" i="1"/>
  <c r="F9" i="9"/>
  <c r="E5" i="1"/>
  <c r="E9" i="1" s="1"/>
  <c r="E12" i="1"/>
  <c r="E29" i="1"/>
  <c r="E28" i="1"/>
  <c r="E27" i="1"/>
  <c r="E22" i="1"/>
  <c r="E21" i="1"/>
  <c r="E20" i="1"/>
  <c r="E18" i="1"/>
  <c r="E16" i="1"/>
  <c r="E15" i="1"/>
  <c r="F35" i="2"/>
  <c r="F16" i="2"/>
  <c r="F17" i="2" s="1"/>
  <c r="E13" i="1"/>
  <c r="E35" i="4"/>
  <c r="E41" i="4" s="1"/>
  <c r="E17" i="1"/>
  <c r="C24" i="9"/>
  <c r="F20" i="9"/>
  <c r="B6" i="9"/>
  <c r="E43" i="4" l="1"/>
  <c r="F32" i="1"/>
  <c r="G40" i="2"/>
  <c r="C13" i="9"/>
  <c r="C26" i="9" s="1"/>
  <c r="F18" i="9"/>
  <c r="F43" i="4"/>
  <c r="D13" i="9"/>
  <c r="E30" i="1"/>
  <c r="E32" i="1" s="1"/>
  <c r="F38" i="2"/>
  <c r="F40" i="2" s="1"/>
  <c r="F6" i="9"/>
  <c r="F17" i="9"/>
  <c r="F5" i="9"/>
  <c r="E5" i="9"/>
  <c r="F16" i="9"/>
  <c r="D24" i="9"/>
  <c r="E4" i="13"/>
  <c r="E7" i="13" s="1"/>
  <c r="B7" i="13"/>
  <c r="B15" i="13" s="1"/>
  <c r="E9" i="13"/>
  <c r="E5" i="12"/>
  <c r="E6" i="12" s="1"/>
  <c r="E9" i="12"/>
  <c r="E10" i="12" s="1"/>
  <c r="E8" i="11"/>
  <c r="E9" i="11" s="1"/>
  <c r="E11" i="11" s="1"/>
  <c r="E10" i="10"/>
  <c r="E11" i="10"/>
  <c r="E12" i="10"/>
  <c r="E13" i="10"/>
  <c r="E14" i="10"/>
  <c r="E15" i="10"/>
  <c r="E16" i="10"/>
  <c r="E9" i="10"/>
  <c r="B11" i="9"/>
  <c r="B22" i="9"/>
  <c r="B21" i="9"/>
  <c r="E12" i="12" l="1"/>
  <c r="D26" i="9"/>
  <c r="F13" i="9"/>
  <c r="E13" i="13"/>
  <c r="E15" i="13" s="1"/>
  <c r="E18" i="10"/>
  <c r="F24" i="9"/>
  <c r="E6" i="9"/>
  <c r="E12" i="9"/>
  <c r="E22" i="9"/>
  <c r="E11" i="9"/>
  <c r="E21" i="9"/>
  <c r="E10" i="9"/>
  <c r="E9" i="9"/>
  <c r="E8" i="9"/>
  <c r="B18" i="9"/>
  <c r="B7" i="9"/>
  <c r="B13" i="9" s="1"/>
  <c r="E7" i="9"/>
  <c r="B19" i="9"/>
  <c r="B16" i="9"/>
  <c r="B23" i="9"/>
  <c r="B17" i="9"/>
  <c r="B20" i="9"/>
  <c r="E20" i="9" l="1"/>
  <c r="E20" i="10"/>
  <c r="F26" i="9"/>
  <c r="B31" i="9" s="1"/>
  <c r="B32" i="9" s="1"/>
  <c r="E13" i="9"/>
  <c r="E16" i="9"/>
  <c r="B24" i="9"/>
  <c r="B26" i="9" s="1"/>
  <c r="E26" i="9" s="1"/>
  <c r="E23" i="9"/>
  <c r="E18" i="9"/>
  <c r="E17" i="9"/>
  <c r="E19" i="9"/>
  <c r="E24" i="9" l="1"/>
</calcChain>
</file>

<file path=xl/sharedStrings.xml><?xml version="1.0" encoding="utf-8"?>
<sst xmlns="http://schemas.openxmlformats.org/spreadsheetml/2006/main" count="299" uniqueCount="196">
  <si>
    <t xml:space="preserve">Summary Sheet -Management Accounts to 23 February 2025 </t>
  </si>
  <si>
    <t>Budget 2024/25</t>
  </si>
  <si>
    <t xml:space="preserve">February </t>
  </si>
  <si>
    <t xml:space="preserve">To Date </t>
  </si>
  <si>
    <t xml:space="preserve">Variance </t>
  </si>
  <si>
    <t>End of Year Forecast</t>
  </si>
  <si>
    <t>Notes</t>
  </si>
  <si>
    <t xml:space="preserve">Income </t>
  </si>
  <si>
    <t xml:space="preserve">Administration </t>
  </si>
  <si>
    <t>Leisure &amp; Amenities</t>
  </si>
  <si>
    <t>Town Hall</t>
  </si>
  <si>
    <t>Health &amp; Safety</t>
  </si>
  <si>
    <t>Civic</t>
  </si>
  <si>
    <t>Grants</t>
  </si>
  <si>
    <t xml:space="preserve">Placemaking </t>
  </si>
  <si>
    <t>Christmas</t>
  </si>
  <si>
    <t>£615.00 collected from Santo Grotto 2023</t>
  </si>
  <si>
    <t>Total Income</t>
  </si>
  <si>
    <t xml:space="preserve">Expenditure </t>
  </si>
  <si>
    <t xml:space="preserve">Leisure &amp; Amenities </t>
  </si>
  <si>
    <t xml:space="preserve">Town Hall </t>
  </si>
  <si>
    <t xml:space="preserve">Total Expenditure </t>
  </si>
  <si>
    <t xml:space="preserve">Net Expenditure </t>
  </si>
  <si>
    <t>Forecast Reserves</t>
  </si>
  <si>
    <t xml:space="preserve">Opening reserves </t>
  </si>
  <si>
    <r>
      <t>Forecast underspent</t>
    </r>
    <r>
      <rPr>
        <b/>
        <sz val="12"/>
        <color rgb="FFFF0000"/>
        <rFont val="Arial"/>
        <family val="2"/>
      </rPr>
      <t>/(overspent)</t>
    </r>
  </si>
  <si>
    <t xml:space="preserve">Forecast closing reserves </t>
  </si>
  <si>
    <t xml:space="preserve">Precept </t>
  </si>
  <si>
    <t xml:space="preserve">Interest </t>
  </si>
  <si>
    <t xml:space="preserve">Income Total </t>
  </si>
  <si>
    <t xml:space="preserve">Admin Management Accounts to 23 February 2025 </t>
  </si>
  <si>
    <t xml:space="preserve">Budget </t>
  </si>
  <si>
    <t>To Date</t>
  </si>
  <si>
    <t xml:space="preserve">To Date May hidden as only needed for formula </t>
  </si>
  <si>
    <t>Variance  of to Date and Budget</t>
  </si>
  <si>
    <t>discrepancy with scribe owing to refunds from HMRC and Stationery do not apply as income</t>
  </si>
  <si>
    <t>Salaries/PAYE/Pension</t>
  </si>
  <si>
    <t>includes recruitment cost of chief officer estimate £3500</t>
  </si>
  <si>
    <t>Temporary Staff/Personnel</t>
  </si>
  <si>
    <t>Marketing</t>
  </si>
  <si>
    <t xml:space="preserve">Stationery </t>
  </si>
  <si>
    <t>Postage</t>
  </si>
  <si>
    <t>Photocopier</t>
  </si>
  <si>
    <t xml:space="preserve"> </t>
  </si>
  <si>
    <t xml:space="preserve">Subscriptions </t>
  </si>
  <si>
    <t>SLCC/Pay Roll Services</t>
  </si>
  <si>
    <t>Legal Fees</t>
  </si>
  <si>
    <t xml:space="preserve">Elections </t>
  </si>
  <si>
    <t>not expecting election</t>
  </si>
  <si>
    <t xml:space="preserve">Training </t>
  </si>
  <si>
    <t>Sundries</t>
  </si>
  <si>
    <t>Staff's Glasses, work clothes</t>
  </si>
  <si>
    <t>Audit</t>
  </si>
  <si>
    <t xml:space="preserve"> unexpected historical invoices audit bills now up to date</t>
  </si>
  <si>
    <t>Telephones</t>
  </si>
  <si>
    <t xml:space="preserve">Insurance </t>
  </si>
  <si>
    <t>Annual Payment Complete</t>
  </si>
  <si>
    <t>ICT</t>
  </si>
  <si>
    <t xml:space="preserve">IT support and equipment </t>
  </si>
  <si>
    <t>Software Costs</t>
  </si>
  <si>
    <t>Annual Scribe paid, Adobe monthly, Website Hosting monthly</t>
  </si>
  <si>
    <t xml:space="preserve">Mileage </t>
  </si>
  <si>
    <t xml:space="preserve">van in for repairs conferences </t>
  </si>
  <si>
    <t>Photographer/Videographer</t>
  </si>
  <si>
    <t>May Day, Remembrance Sunday</t>
  </si>
  <si>
    <t xml:space="preserve">Total  Expenditure </t>
  </si>
  <si>
    <r>
      <t>Net Income/</t>
    </r>
    <r>
      <rPr>
        <b/>
        <sz val="12"/>
        <color rgb="FFFF0000"/>
        <rFont val="Arial"/>
        <family val="2"/>
      </rPr>
      <t>(Expenditure)</t>
    </r>
  </si>
  <si>
    <t xml:space="preserve">L &amp; A Management Accounts to 23 February 2025 </t>
  </si>
  <si>
    <t xml:space="preserve">Limes Shed </t>
  </si>
  <si>
    <t xml:space="preserve">Limes Cemetery </t>
  </si>
  <si>
    <t>2  permits to come in march</t>
  </si>
  <si>
    <t>Play Equipment Grant</t>
  </si>
  <si>
    <t>S106 monies expected in December</t>
  </si>
  <si>
    <t>Allotment Water Charges</t>
  </si>
  <si>
    <t>unexpected Electricity bill</t>
  </si>
  <si>
    <t>Monthly Business Rates  2 payment due £38</t>
  </si>
  <si>
    <t>Holy Cross Church Yard</t>
  </si>
  <si>
    <t>Land Search Crumbling wall to repair, quotes being sought</t>
  </si>
  <si>
    <t xml:space="preserve">Southgate Park </t>
  </si>
  <si>
    <t xml:space="preserve">clear out bramble </t>
  </si>
  <si>
    <t xml:space="preserve">Tree Maintenance </t>
  </si>
  <si>
    <t>Annual tree survey is imminent</t>
  </si>
  <si>
    <t xml:space="preserve">Grounds Maintenance </t>
  </si>
  <si>
    <t xml:space="preserve">Sundries </t>
  </si>
  <si>
    <t>remove from next budget as sundries bad practice as not itemised approved expenditure</t>
  </si>
  <si>
    <t>Play Equipment</t>
  </si>
  <si>
    <t>matched to S106 grant above</t>
  </si>
  <si>
    <t>Play Equip Maintenance</t>
  </si>
  <si>
    <t>unlikely will spend that much on maintenance due to new equipment being installed</t>
  </si>
  <si>
    <t xml:space="preserve">Bench Maintenance </t>
  </si>
  <si>
    <t>changed from 1000 to 200 as really only cost of paint and sandpaper for the few wooden benches we have</t>
  </si>
  <si>
    <t>Bio-diversity</t>
  </si>
  <si>
    <t>Hanging Baskets, Winter &amp; Summer Flowers</t>
  </si>
  <si>
    <t xml:space="preserve">Grass Cutting </t>
  </si>
  <si>
    <t xml:space="preserve">Water Rates (£109) recovered  Repairs to Gate &amp; Posts changed from 0 to 1000 as metal gate will cost </t>
  </si>
  <si>
    <t>Playground Inspections</t>
  </si>
  <si>
    <t>Two bills due</t>
  </si>
  <si>
    <t>Bin Collection</t>
  </si>
  <si>
    <t>changed from 3000 to 4000 as still 6 months to go and already spent almost 2000</t>
  </si>
  <si>
    <t xml:space="preserve">War Memorial Maintenance </t>
  </si>
  <si>
    <t xml:space="preserve">pay for new inscription </t>
  </si>
  <si>
    <t>Van  Lease &amp; Repairs</t>
  </si>
  <si>
    <t>repairs to van needed and MOT</t>
  </si>
  <si>
    <t>Van Fuel</t>
  </si>
  <si>
    <t xml:space="preserve">van has been in garage for a month </t>
  </si>
  <si>
    <r>
      <t>Net income/</t>
    </r>
    <r>
      <rPr>
        <b/>
        <sz val="12"/>
        <color rgb="FFFF0000"/>
        <rFont val="Arial"/>
        <family val="2"/>
      </rPr>
      <t>(Expenditure)</t>
    </r>
  </si>
  <si>
    <t xml:space="preserve">Town Hall Management Accounts to 23 February 2025 </t>
  </si>
  <si>
    <t>Main Hall</t>
  </si>
  <si>
    <t>Lesser Hall</t>
  </si>
  <si>
    <t>Council Chamber</t>
  </si>
  <si>
    <t>Robing Room</t>
  </si>
  <si>
    <t>Community Cinema</t>
  </si>
  <si>
    <t xml:space="preserve">Grant for Community Cinema </t>
  </si>
  <si>
    <t>Grants - Town Hall Frontage Cleaning Project</t>
  </si>
  <si>
    <t>Grants - Town Hall Urgent Repair Works</t>
  </si>
  <si>
    <t>Roof grant</t>
  </si>
  <si>
    <t>grant to be paid in 25/26 when additional works completed</t>
  </si>
  <si>
    <t>Insurance</t>
  </si>
  <si>
    <t>Payout for Lead theft</t>
  </si>
  <si>
    <t>reduced all these as much spend is unlikely</t>
  </si>
  <si>
    <t xml:space="preserve">includes the Coronation Collage </t>
  </si>
  <si>
    <t>to buy projector this month</t>
  </si>
  <si>
    <t>Business Rates</t>
  </si>
  <si>
    <t>Total amount for the year</t>
  </si>
  <si>
    <t>Maintenance &amp; Repairs</t>
  </si>
  <si>
    <t>reduced from 5000 to 2000 as not much spend to date</t>
  </si>
  <si>
    <t xml:space="preserve">Maintenance Equipment </t>
  </si>
  <si>
    <t>reduced from 2000 to 1000 - as above</t>
  </si>
  <si>
    <t xml:space="preserve">Town Hall Urgent Repair Works </t>
  </si>
  <si>
    <t>Do not use must be offset by grant income</t>
  </si>
  <si>
    <t>Town Hall Survey Consultancy</t>
  </si>
  <si>
    <t>Hiraeth Invoice</t>
  </si>
  <si>
    <t>Town Hall Frontage Cleaning Project</t>
  </si>
  <si>
    <t>Office Equipment</t>
  </si>
  <si>
    <t>reduced from 2,500 to 1,000 as not much spend to date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</si>
  <si>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</si>
  <si>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</si>
  <si>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</si>
  <si>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 xml:space="preserve"> service complete</t>
  </si>
  <si>
    <t>Window Cleaning</t>
  </si>
  <si>
    <t>changed from 350 to 200 as 88 spent over 6 months</t>
  </si>
  <si>
    <t>Lift Maintenance/Service/Repair</t>
  </si>
  <si>
    <t>repairs contingency Annual Service due February 2025</t>
  </si>
  <si>
    <t>Town Hall Roof</t>
  </si>
  <si>
    <t xml:space="preserve">covered by insurance  (Admin line 15) £17,500 offset by grant income </t>
  </si>
  <si>
    <t>Hygiene &amp; Cleaning</t>
  </si>
  <si>
    <t xml:space="preserve">PHS was missed in original budget Bin Bags/Cleaning Materials  changed from 1,500 to 2000 as already spent 1,176 </t>
  </si>
  <si>
    <t xml:space="preserve">Boiler Replacement/Maintenance/Service </t>
  </si>
  <si>
    <t xml:space="preserve">architect drawings </t>
  </si>
  <si>
    <t xml:space="preserve">Marriage Licence </t>
  </si>
  <si>
    <t xml:space="preserve">Locks </t>
  </si>
  <si>
    <t>Music/Video Licence</t>
  </si>
  <si>
    <t>Sound system with  2 mics plus blue tooth premises licence renewal</t>
  </si>
  <si>
    <t>Projector</t>
  </si>
  <si>
    <t>£131 spent on repair to old projector</t>
  </si>
  <si>
    <r>
      <t>Net income/</t>
    </r>
    <r>
      <rPr>
        <b/>
        <sz val="12"/>
        <color rgb="FFFF0000"/>
        <rFont val="Arial"/>
        <family val="2"/>
      </rPr>
      <t>(Expenditure)</t>
    </r>
    <r>
      <rPr>
        <b/>
        <sz val="12"/>
        <color theme="1"/>
        <rFont val="Arial"/>
        <family val="2"/>
      </rPr>
      <t xml:space="preserve"> </t>
    </r>
  </si>
  <si>
    <t xml:space="preserve">H &amp; S Management Accounts to 23 February 2025 </t>
  </si>
  <si>
    <t xml:space="preserve"> Budget 2024/25</t>
  </si>
  <si>
    <t>Expenditure</t>
  </si>
  <si>
    <t>Worknest Contract</t>
  </si>
  <si>
    <t xml:space="preserve">Civic Management Accounts to 23 February 2025 </t>
  </si>
  <si>
    <t xml:space="preserve"> Budget 24/25</t>
  </si>
  <si>
    <t>Income</t>
  </si>
  <si>
    <t>May Fayre</t>
  </si>
  <si>
    <t xml:space="preserve">Stall Holders fee from May Fayre and refund from RBL For Purchasing Refreshments </t>
  </si>
  <si>
    <t xml:space="preserve">Mayoral Allowance </t>
  </si>
  <si>
    <t xml:space="preserve">£300 paid through PAYE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</si>
  <si>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</si>
  <si>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</si>
  <si>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</si>
  <si>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</si>
  <si>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</si>
  <si>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</t>
  </si>
  <si>
    <t>Mayor Making</t>
  </si>
  <si>
    <t xml:space="preserve">Former Mayor badges </t>
  </si>
  <si>
    <t>Special Events</t>
  </si>
  <si>
    <t xml:space="preserve">Grants Management Accounts to 23 February 2025 </t>
  </si>
  <si>
    <t>Grant Aid</t>
  </si>
  <si>
    <t xml:space="preserve">Placemaking Management Accounts to 23 February 2025 </t>
  </si>
  <si>
    <t>Place Planning</t>
  </si>
  <si>
    <t>catering for launch</t>
  </si>
  <si>
    <t xml:space="preserve">Christmas Management Accounts to 23 February 2025 </t>
  </si>
  <si>
    <t>Shared Prosperity Fund</t>
  </si>
  <si>
    <t xml:space="preserve">Market </t>
  </si>
  <si>
    <t>Grotto</t>
  </si>
  <si>
    <t>Parade/Road Closure/Grotto</t>
  </si>
  <si>
    <t>Hire/Purchase Lights</t>
  </si>
  <si>
    <t>Christmas market loss</t>
  </si>
  <si>
    <t xml:space="preserve">Lights Installation </t>
  </si>
  <si>
    <t>waiting  grotto money</t>
  </si>
  <si>
    <t xml:space="preserve">need to pay new members pro rata, </t>
  </si>
  <si>
    <t>waiting on SPF</t>
  </si>
  <si>
    <t xml:space="preserve">Cllr training </t>
  </si>
  <si>
    <t>early close this month bills for Feb not raised yet Est to raise £1,200</t>
  </si>
  <si>
    <t>early close this month bills for Feb not raised yet Est to raise £1400</t>
  </si>
  <si>
    <t>loss due to cancellation of Saturday  due to storm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</si>
</sst>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4" formatCode="&quot;£&quot;#,##0_);[Red]\(&quot;£&quot;#,##0\)"/>
    <numFmt numFmtId="165" formatCode="&quot;£&quot;#,##0.00"/>
    <numFmt numFmtId="166" formatCode="&quot;£&quot;#,##0"/>
    <numFmt numFmtId="167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323233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323233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1" fillId="0" borderId="0" xfId="0" applyFont="1"/>
    <xf numFmtId="6" fontId="1" fillId="0" borderId="0" xfId="0" applyNumberFormat="1" applyFont="1"/>
    <xf numFmtId="6" fontId="1" fillId="0" borderId="1" xfId="0" applyNumberFormat="1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0" borderId="0" xfId="0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67" fontId="1" fillId="0" borderId="0" xfId="0" quotePrefix="1" applyNumberFormat="1" applyFont="1"/>
    <xf numFmtId="165" fontId="1" fillId="0" borderId="0" xfId="0" applyNumberFormat="1" applyFont="1" applyAlignment="1">
      <alignment horizontal="center" vertical="center"/>
    </xf>
    <xf numFmtId="6" fontId="4" fillId="0" borderId="0" xfId="0" applyNumberFormat="1" applyFont="1"/>
    <xf numFmtId="0" fontId="4" fillId="0" borderId="1" xfId="0" applyFont="1" applyBorder="1"/>
    <xf numFmtId="6" fontId="4" fillId="0" borderId="1" xfId="0" applyNumberFormat="1" applyFont="1" applyBorder="1"/>
    <xf numFmtId="6" fontId="4" fillId="6" borderId="0" xfId="0" applyNumberFormat="1" applyFont="1" applyFill="1"/>
    <xf numFmtId="6" fontId="4" fillId="3" borderId="0" xfId="0" applyNumberFormat="1" applyFont="1" applyFill="1" applyAlignment="1">
      <alignment vertical="justify"/>
    </xf>
    <xf numFmtId="6" fontId="4" fillId="8" borderId="1" xfId="0" applyNumberFormat="1" applyFont="1" applyFill="1" applyBorder="1"/>
    <xf numFmtId="166" fontId="1" fillId="2" borderId="1" xfId="0" applyNumberFormat="1" applyFont="1" applyFill="1" applyBorder="1"/>
    <xf numFmtId="0" fontId="3" fillId="4" borderId="1" xfId="0" applyFont="1" applyFill="1" applyBorder="1"/>
    <xf numFmtId="6" fontId="3" fillId="4" borderId="1" xfId="0" applyNumberFormat="1" applyFont="1" applyFill="1" applyBorder="1"/>
    <xf numFmtId="0" fontId="3" fillId="8" borderId="1" xfId="0" applyFont="1" applyFill="1" applyBorder="1" applyAlignment="1">
      <alignment vertical="center"/>
    </xf>
    <xf numFmtId="0" fontId="1" fillId="2" borderId="0" xfId="0" applyFont="1" applyFill="1"/>
    <xf numFmtId="166" fontId="4" fillId="10" borderId="0" xfId="0" applyNumberFormat="1" applyFont="1" applyFill="1"/>
    <xf numFmtId="0" fontId="3" fillId="8" borderId="1" xfId="0" applyFont="1" applyFill="1" applyBorder="1"/>
    <xf numFmtId="166" fontId="1" fillId="0" borderId="1" xfId="0" applyNumberFormat="1" applyFont="1" applyBorder="1"/>
    <xf numFmtId="0" fontId="1" fillId="2" borderId="1" xfId="0" applyFont="1" applyFill="1" applyBorder="1"/>
    <xf numFmtId="0" fontId="1" fillId="8" borderId="1" xfId="0" applyFont="1" applyFill="1" applyBorder="1"/>
    <xf numFmtId="166" fontId="1" fillId="0" borderId="0" xfId="0" applyNumberFormat="1" applyFont="1"/>
    <xf numFmtId="6" fontId="1" fillId="2" borderId="1" xfId="0" applyNumberFormat="1" applyFont="1" applyFill="1" applyBorder="1"/>
    <xf numFmtId="166" fontId="1" fillId="2" borderId="1" xfId="0" applyNumberFormat="1" applyFont="1" applyFill="1" applyBorder="1" applyAlignment="1">
      <alignment vertical="center"/>
    </xf>
    <xf numFmtId="6" fontId="4" fillId="10" borderId="6" xfId="0" applyNumberFormat="1" applyFont="1" applyFill="1" applyBorder="1"/>
    <xf numFmtId="0" fontId="1" fillId="0" borderId="3" xfId="0" applyFont="1" applyBorder="1"/>
    <xf numFmtId="0" fontId="3" fillId="7" borderId="1" xfId="0" applyFont="1" applyFill="1" applyBorder="1"/>
    <xf numFmtId="0" fontId="3" fillId="7" borderId="3" xfId="0" applyFont="1" applyFill="1" applyBorder="1" applyAlignment="1">
      <alignment vertical="center"/>
    </xf>
    <xf numFmtId="6" fontId="1" fillId="0" borderId="1" xfId="0" applyNumberFormat="1" applyFont="1" applyBorder="1" applyAlignment="1">
      <alignment wrapText="1"/>
    </xf>
    <xf numFmtId="6" fontId="4" fillId="2" borderId="1" xfId="0" applyNumberFormat="1" applyFont="1" applyFill="1" applyBorder="1"/>
    <xf numFmtId="6" fontId="1" fillId="2" borderId="8" xfId="0" applyNumberFormat="1" applyFont="1" applyFill="1" applyBorder="1" applyAlignment="1">
      <alignment horizontal="left"/>
    </xf>
    <xf numFmtId="6" fontId="1" fillId="2" borderId="0" xfId="0" applyNumberFormat="1" applyFont="1" applyFill="1" applyAlignment="1">
      <alignment horizontal="left"/>
    </xf>
    <xf numFmtId="6" fontId="1" fillId="2" borderId="0" xfId="0" applyNumberFormat="1" applyFont="1" applyFill="1"/>
    <xf numFmtId="6" fontId="4" fillId="3" borderId="1" xfId="0" applyNumberFormat="1" applyFont="1" applyFill="1" applyBorder="1"/>
    <xf numFmtId="6" fontId="4" fillId="6" borderId="1" xfId="0" applyNumberFormat="1" applyFont="1" applyFill="1" applyBorder="1"/>
    <xf numFmtId="6" fontId="4" fillId="0" borderId="5" xfId="0" applyNumberFormat="1" applyFont="1" applyBorder="1"/>
    <xf numFmtId="0" fontId="3" fillId="2" borderId="1" xfId="0" applyFont="1" applyFill="1" applyBorder="1" applyAlignment="1">
      <alignment vertical="center"/>
    </xf>
    <xf numFmtId="0" fontId="3" fillId="2" borderId="0" xfId="0" applyFont="1" applyFill="1"/>
    <xf numFmtId="0" fontId="3" fillId="7" borderId="1" xfId="0" applyFont="1" applyFill="1" applyBorder="1" applyAlignment="1">
      <alignment vertical="center"/>
    </xf>
    <xf numFmtId="0" fontId="3" fillId="4" borderId="3" xfId="0" applyFont="1" applyFill="1" applyBorder="1"/>
    <xf numFmtId="6" fontId="5" fillId="0" borderId="1" xfId="0" applyNumberFormat="1" applyFont="1" applyBorder="1"/>
    <xf numFmtId="0" fontId="3" fillId="2" borderId="7" xfId="0" applyFont="1" applyFill="1" applyBorder="1"/>
    <xf numFmtId="0" fontId="4" fillId="2" borderId="1" xfId="0" applyFont="1" applyFill="1" applyBorder="1"/>
    <xf numFmtId="6" fontId="1" fillId="0" borderId="6" xfId="0" applyNumberFormat="1" applyFont="1" applyBorder="1" applyAlignment="1">
      <alignment wrapText="1"/>
    </xf>
    <xf numFmtId="6" fontId="4" fillId="11" borderId="1" xfId="0" applyNumberFormat="1" applyFont="1" applyFill="1" applyBorder="1" applyAlignment="1">
      <alignment vertical="center"/>
    </xf>
    <xf numFmtId="0" fontId="3" fillId="4" borderId="7" xfId="0" applyFont="1" applyFill="1" applyBorder="1"/>
    <xf numFmtId="0" fontId="4" fillId="0" borderId="11" xfId="0" applyFont="1" applyBorder="1"/>
    <xf numFmtId="6" fontId="1" fillId="0" borderId="15" xfId="0" applyNumberFormat="1" applyFont="1" applyBorder="1"/>
    <xf numFmtId="0" fontId="3" fillId="4" borderId="10" xfId="0" applyFont="1" applyFill="1" applyBorder="1"/>
    <xf numFmtId="0" fontId="3" fillId="4" borderId="12" xfId="0" applyFont="1" applyFill="1" applyBorder="1"/>
    <xf numFmtId="6" fontId="1" fillId="2" borderId="15" xfId="0" applyNumberFormat="1" applyFont="1" applyFill="1" applyBorder="1"/>
    <xf numFmtId="6" fontId="1" fillId="2" borderId="15" xfId="0" applyNumberFormat="1" applyFont="1" applyFill="1" applyBorder="1" applyAlignment="1">
      <alignment vertical="center"/>
    </xf>
    <xf numFmtId="0" fontId="3" fillId="4" borderId="14" xfId="0" applyFont="1" applyFill="1" applyBorder="1"/>
    <xf numFmtId="6" fontId="5" fillId="11" borderId="1" xfId="0" applyNumberFormat="1" applyFont="1" applyFill="1" applyBorder="1" applyAlignment="1">
      <alignment horizontal="center" vertical="center"/>
    </xf>
    <xf numFmtId="0" fontId="3" fillId="0" borderId="0" xfId="0" applyFont="1"/>
    <xf numFmtId="6" fontId="4" fillId="2" borderId="1" xfId="0" applyNumberFormat="1" applyFont="1" applyFill="1" applyBorder="1" applyAlignment="1">
      <alignment horizontal="left"/>
    </xf>
    <xf numFmtId="6" fontId="3" fillId="0" borderId="0" xfId="0" applyNumberFormat="1" applyFont="1"/>
    <xf numFmtId="38" fontId="4" fillId="0" borderId="5" xfId="0" applyNumberFormat="1" applyFont="1" applyBorder="1"/>
    <xf numFmtId="38" fontId="4" fillId="0" borderId="1" xfId="0" applyNumberFormat="1" applyFont="1" applyBorder="1"/>
    <xf numFmtId="38" fontId="1" fillId="0" borderId="0" xfId="0" applyNumberFormat="1" applyFont="1"/>
    <xf numFmtId="0" fontId="1" fillId="0" borderId="0" xfId="0" applyFont="1" applyAlignment="1">
      <alignment vertical="center"/>
    </xf>
    <xf numFmtId="6" fontId="5" fillId="11" borderId="1" xfId="0" applyNumberFormat="1" applyFont="1" applyFill="1" applyBorder="1" applyAlignment="1">
      <alignment vertical="center"/>
    </xf>
    <xf numFmtId="6" fontId="5" fillId="7" borderId="5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6" fontId="5" fillId="10" borderId="6" xfId="0" applyNumberFormat="1" applyFont="1" applyFill="1" applyBorder="1" applyAlignment="1">
      <alignment wrapText="1"/>
    </xf>
    <xf numFmtId="164" fontId="1" fillId="0" borderId="0" xfId="0" applyNumberFormat="1" applyFont="1"/>
    <xf numFmtId="6" fontId="5" fillId="10" borderId="1" xfId="0" applyNumberFormat="1" applyFont="1" applyFill="1" applyBorder="1"/>
    <xf numFmtId="0" fontId="5" fillId="11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166" fontId="3" fillId="0" borderId="11" xfId="0" applyNumberFormat="1" applyFont="1" applyBorder="1"/>
    <xf numFmtId="0" fontId="3" fillId="2" borderId="3" xfId="0" applyFont="1" applyFill="1" applyBorder="1"/>
    <xf numFmtId="166" fontId="3" fillId="2" borderId="11" xfId="0" applyNumberFormat="1" applyFont="1" applyFill="1" applyBorder="1"/>
    <xf numFmtId="38" fontId="3" fillId="4" borderId="1" xfId="0" applyNumberFormat="1" applyFont="1" applyFill="1" applyBorder="1"/>
    <xf numFmtId="0" fontId="3" fillId="2" borderId="1" xfId="0" applyFont="1" applyFill="1" applyBorder="1"/>
    <xf numFmtId="6" fontId="1" fillId="2" borderId="8" xfId="0" applyNumberFormat="1" applyFont="1" applyFill="1" applyBorder="1"/>
    <xf numFmtId="0" fontId="5" fillId="10" borderId="1" xfId="0" applyFont="1" applyFill="1" applyBorder="1"/>
    <xf numFmtId="38" fontId="3" fillId="0" borderId="1" xfId="0" applyNumberFormat="1" applyFont="1" applyBorder="1"/>
    <xf numFmtId="6" fontId="3" fillId="4" borderId="1" xfId="0" applyNumberFormat="1" applyFont="1" applyFill="1" applyBorder="1" applyAlignment="1">
      <alignment horizontal="left"/>
    </xf>
    <xf numFmtId="164" fontId="1" fillId="0" borderId="1" xfId="0" applyNumberFormat="1" applyFont="1" applyBorder="1"/>
    <xf numFmtId="164" fontId="3" fillId="4" borderId="1" xfId="0" applyNumberFormat="1" applyFont="1" applyFill="1" applyBorder="1"/>
    <xf numFmtId="164" fontId="3" fillId="2" borderId="1" xfId="0" applyNumberFormat="1" applyFont="1" applyFill="1" applyBorder="1"/>
    <xf numFmtId="164" fontId="3" fillId="7" borderId="1" xfId="0" applyNumberFormat="1" applyFont="1" applyFill="1" applyBorder="1" applyAlignment="1">
      <alignment vertical="center"/>
    </xf>
    <xf numFmtId="164" fontId="3" fillId="0" borderId="24" xfId="0" applyNumberFormat="1" applyFont="1" applyBorder="1"/>
    <xf numFmtId="164" fontId="3" fillId="0" borderId="20" xfId="0" applyNumberFormat="1" applyFont="1" applyBorder="1"/>
    <xf numFmtId="164" fontId="3" fillId="0" borderId="25" xfId="0" applyNumberFormat="1" applyFont="1" applyBorder="1"/>
    <xf numFmtId="164" fontId="3" fillId="0" borderId="1" xfId="0" applyNumberFormat="1" applyFont="1" applyBorder="1"/>
    <xf numFmtId="0" fontId="3" fillId="7" borderId="5" xfId="0" applyFont="1" applyFill="1" applyBorder="1"/>
    <xf numFmtId="0" fontId="3" fillId="7" borderId="5" xfId="0" applyFont="1" applyFill="1" applyBorder="1" applyAlignment="1">
      <alignment horizontal="left" vertical="center"/>
    </xf>
    <xf numFmtId="0" fontId="3" fillId="0" borderId="1" xfId="0" applyFont="1" applyBorder="1"/>
    <xf numFmtId="0" fontId="3" fillId="7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0" borderId="5" xfId="0" applyFont="1" applyFill="1" applyBorder="1"/>
    <xf numFmtId="0" fontId="3" fillId="8" borderId="5" xfId="0" applyFont="1" applyFill="1" applyBorder="1"/>
    <xf numFmtId="0" fontId="12" fillId="15" borderId="19" xfId="0" applyFont="1" applyFill="1" applyBorder="1"/>
    <xf numFmtId="6" fontId="3" fillId="2" borderId="1" xfId="0" applyNumberFormat="1" applyFont="1" applyFill="1" applyBorder="1"/>
    <xf numFmtId="6" fontId="3" fillId="8" borderId="1" xfId="0" applyNumberFormat="1" applyFont="1" applyFill="1" applyBorder="1" applyAlignment="1">
      <alignment horizontal="center" vertical="center"/>
    </xf>
    <xf numFmtId="0" fontId="5" fillId="11" borderId="17" xfId="0" applyFont="1" applyFill="1" applyBorder="1"/>
    <xf numFmtId="0" fontId="3" fillId="7" borderId="5" xfId="0" applyFont="1" applyFill="1" applyBorder="1" applyAlignment="1">
      <alignment vertical="center"/>
    </xf>
    <xf numFmtId="0" fontId="5" fillId="0" borderId="27" xfId="0" applyFont="1" applyBorder="1"/>
    <xf numFmtId="38" fontId="1" fillId="0" borderId="1" xfId="0" applyNumberFormat="1" applyFont="1" applyBorder="1"/>
    <xf numFmtId="38" fontId="3" fillId="8" borderId="1" xfId="0" applyNumberFormat="1" applyFont="1" applyFill="1" applyBorder="1" applyAlignment="1">
      <alignment vertical="center"/>
    </xf>
    <xf numFmtId="6" fontId="3" fillId="8" borderId="15" xfId="0" applyNumberFormat="1" applyFont="1" applyFill="1" applyBorder="1" applyAlignment="1">
      <alignment vertical="center"/>
    </xf>
    <xf numFmtId="38" fontId="1" fillId="0" borderId="1" xfId="0" applyNumberFormat="1" applyFont="1" applyBorder="1" applyAlignment="1">
      <alignment vertical="center"/>
    </xf>
    <xf numFmtId="6" fontId="3" fillId="2" borderId="15" xfId="0" applyNumberFormat="1" applyFont="1" applyFill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6" fontId="1" fillId="0" borderId="15" xfId="0" applyNumberFormat="1" applyFont="1" applyBorder="1" applyAlignment="1">
      <alignment wrapText="1"/>
    </xf>
    <xf numFmtId="6" fontId="3" fillId="2" borderId="18" xfId="0" applyNumberFormat="1" applyFont="1" applyFill="1" applyBorder="1"/>
    <xf numFmtId="165" fontId="1" fillId="0" borderId="0" xfId="0" applyNumberFormat="1" applyFont="1"/>
    <xf numFmtId="165" fontId="5" fillId="11" borderId="5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6" fontId="3" fillId="7" borderId="5" xfId="0" applyNumberFormat="1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3" fillId="0" borderId="20" xfId="0" applyNumberFormat="1" applyFont="1" applyBorder="1" applyAlignment="1">
      <alignment horizontal="left"/>
    </xf>
    <xf numFmtId="6" fontId="4" fillId="0" borderId="0" xfId="0" applyNumberFormat="1" applyFont="1" applyAlignment="1">
      <alignment horizontal="left"/>
    </xf>
    <xf numFmtId="6" fontId="4" fillId="3" borderId="0" xfId="0" applyNumberFormat="1" applyFont="1" applyFill="1" applyAlignment="1">
      <alignment horizontal="left" vertical="justify"/>
    </xf>
    <xf numFmtId="6" fontId="4" fillId="6" borderId="0" xfId="0" applyNumberFormat="1" applyFont="1" applyFill="1" applyAlignment="1">
      <alignment horizontal="left"/>
    </xf>
    <xf numFmtId="6" fontId="3" fillId="0" borderId="5" xfId="0" applyNumberFormat="1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/>
    </xf>
    <xf numFmtId="164" fontId="5" fillId="11" borderId="1" xfId="0" applyNumberFormat="1" applyFont="1" applyFill="1" applyBorder="1" applyAlignment="1">
      <alignment horizontal="left"/>
    </xf>
    <xf numFmtId="164" fontId="5" fillId="7" borderId="1" xfId="0" applyNumberFormat="1" applyFont="1" applyFill="1" applyBorder="1" applyAlignment="1">
      <alignment horizontal="left"/>
    </xf>
    <xf numFmtId="6" fontId="1" fillId="0" borderId="0" xfId="0" applyNumberFormat="1" applyFont="1" applyAlignment="1">
      <alignment horizontal="left"/>
    </xf>
    <xf numFmtId="6" fontId="4" fillId="2" borderId="0" xfId="0" applyNumberFormat="1" applyFont="1" applyFill="1" applyAlignment="1">
      <alignment horizontal="left"/>
    </xf>
    <xf numFmtId="6" fontId="4" fillId="14" borderId="0" xfId="0" applyNumberFormat="1" applyFont="1" applyFill="1" applyAlignment="1">
      <alignment horizontal="left"/>
    </xf>
    <xf numFmtId="6" fontId="4" fillId="3" borderId="1" xfId="0" applyNumberFormat="1" applyFont="1" applyFill="1" applyBorder="1" applyAlignment="1">
      <alignment horizontal="left" vertical="justify"/>
    </xf>
    <xf numFmtId="6" fontId="4" fillId="2" borderId="0" xfId="0" applyNumberFormat="1" applyFont="1" applyFill="1" applyAlignment="1">
      <alignment horizontal="left" vertical="justify"/>
    </xf>
    <xf numFmtId="6" fontId="4" fillId="14" borderId="0" xfId="0" applyNumberFormat="1" applyFont="1" applyFill="1" applyAlignment="1">
      <alignment horizontal="left" vertical="justify"/>
    </xf>
    <xf numFmtId="6" fontId="4" fillId="0" borderId="1" xfId="0" applyNumberFormat="1" applyFont="1" applyBorder="1" applyAlignment="1">
      <alignment horizontal="left"/>
    </xf>
    <xf numFmtId="6" fontId="4" fillId="5" borderId="1" xfId="0" applyNumberFormat="1" applyFont="1" applyFill="1" applyBorder="1" applyAlignment="1">
      <alignment horizontal="left"/>
    </xf>
    <xf numFmtId="6" fontId="4" fillId="8" borderId="1" xfId="0" applyNumberFormat="1" applyFont="1" applyFill="1" applyBorder="1" applyAlignment="1">
      <alignment horizontal="left"/>
    </xf>
    <xf numFmtId="6" fontId="4" fillId="6" borderId="1" xfId="0" applyNumberFormat="1" applyFont="1" applyFill="1" applyBorder="1" applyAlignment="1">
      <alignment horizontal="left"/>
    </xf>
    <xf numFmtId="6" fontId="5" fillId="0" borderId="6" xfId="0" applyNumberFormat="1" applyFont="1" applyBorder="1" applyAlignment="1">
      <alignment horizontal="left" vertical="center"/>
    </xf>
    <xf numFmtId="6" fontId="5" fillId="0" borderId="1" xfId="0" applyNumberFormat="1" applyFont="1" applyBorder="1" applyAlignment="1">
      <alignment horizontal="left" vertical="center"/>
    </xf>
    <xf numFmtId="6" fontId="5" fillId="0" borderId="1" xfId="0" applyNumberFormat="1" applyFont="1" applyBorder="1" applyAlignment="1">
      <alignment horizontal="left" vertical="center" wrapText="1"/>
    </xf>
    <xf numFmtId="164" fontId="4" fillId="14" borderId="1" xfId="0" applyNumberFormat="1" applyFont="1" applyFill="1" applyBorder="1" applyAlignment="1">
      <alignment horizontal="left"/>
    </xf>
    <xf numFmtId="164" fontId="4" fillId="7" borderId="1" xfId="0" applyNumberFormat="1" applyFont="1" applyFill="1" applyBorder="1" applyAlignment="1">
      <alignment horizontal="left"/>
    </xf>
    <xf numFmtId="6" fontId="1" fillId="14" borderId="0" xfId="0" applyNumberFormat="1" applyFont="1" applyFill="1" applyAlignment="1">
      <alignment horizontal="left"/>
    </xf>
    <xf numFmtId="166" fontId="1" fillId="0" borderId="0" xfId="0" applyNumberFormat="1" applyFont="1" applyAlignment="1">
      <alignment horizontal="left"/>
    </xf>
    <xf numFmtId="166" fontId="5" fillId="0" borderId="5" xfId="0" applyNumberFormat="1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 wrapText="1"/>
    </xf>
    <xf numFmtId="6" fontId="5" fillId="0" borderId="26" xfId="0" applyNumberFormat="1" applyFont="1" applyBorder="1" applyAlignment="1">
      <alignment horizontal="left" vertical="center"/>
    </xf>
    <xf numFmtId="0" fontId="5" fillId="11" borderId="5" xfId="0" applyFont="1" applyFill="1" applyBorder="1" applyAlignment="1">
      <alignment horizontal="left" wrapText="1"/>
    </xf>
    <xf numFmtId="6" fontId="5" fillId="10" borderId="5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6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6" fontId="3" fillId="2" borderId="5" xfId="0" applyNumberFormat="1" applyFont="1" applyFill="1" applyBorder="1" applyAlignment="1">
      <alignment horizontal="left" wrapText="1"/>
    </xf>
    <xf numFmtId="6" fontId="3" fillId="2" borderId="1" xfId="0" applyNumberFormat="1" applyFont="1" applyFill="1" applyBorder="1" applyAlignment="1">
      <alignment horizontal="left" wrapText="1"/>
    </xf>
    <xf numFmtId="6" fontId="3" fillId="2" borderId="1" xfId="0" applyNumberFormat="1" applyFont="1" applyFill="1" applyBorder="1" applyAlignment="1">
      <alignment horizontal="left"/>
    </xf>
    <xf numFmtId="6" fontId="3" fillId="2" borderId="0" xfId="0" applyNumberFormat="1" applyFont="1" applyFill="1" applyAlignment="1">
      <alignment horizontal="left"/>
    </xf>
    <xf numFmtId="6" fontId="3" fillId="4" borderId="10" xfId="0" applyNumberFormat="1" applyFont="1" applyFill="1" applyBorder="1" applyAlignment="1">
      <alignment horizontal="left"/>
    </xf>
    <xf numFmtId="6" fontId="9" fillId="4" borderId="13" xfId="0" applyNumberFormat="1" applyFont="1" applyFill="1" applyBorder="1" applyAlignment="1">
      <alignment horizontal="left"/>
    </xf>
    <xf numFmtId="6" fontId="9" fillId="2" borderId="0" xfId="0" applyNumberFormat="1" applyFont="1" applyFill="1" applyAlignment="1">
      <alignment horizontal="left"/>
    </xf>
    <xf numFmtId="6" fontId="8" fillId="0" borderId="0" xfId="0" applyNumberFormat="1" applyFont="1" applyAlignment="1">
      <alignment horizontal="left"/>
    </xf>
    <xf numFmtId="6" fontId="6" fillId="2" borderId="0" xfId="0" applyNumberFormat="1" applyFont="1" applyFill="1" applyAlignment="1">
      <alignment horizontal="left"/>
    </xf>
    <xf numFmtId="6" fontId="1" fillId="2" borderId="21" xfId="0" applyNumberFormat="1" applyFont="1" applyFill="1" applyBorder="1" applyAlignment="1">
      <alignment horizontal="left"/>
    </xf>
    <xf numFmtId="6" fontId="5" fillId="2" borderId="5" xfId="0" applyNumberFormat="1" applyFont="1" applyFill="1" applyBorder="1" applyAlignment="1">
      <alignment horizontal="left" vertical="center"/>
    </xf>
    <xf numFmtId="0" fontId="3" fillId="2" borderId="9" xfId="0" applyFont="1" applyFill="1" applyBorder="1"/>
    <xf numFmtId="6" fontId="1" fillId="2" borderId="22" xfId="0" applyNumberFormat="1" applyFont="1" applyFill="1" applyBorder="1" applyAlignment="1">
      <alignment horizontal="left"/>
    </xf>
    <xf numFmtId="166" fontId="1" fillId="2" borderId="21" xfId="0" applyNumberFormat="1" applyFont="1" applyFill="1" applyBorder="1" applyAlignment="1">
      <alignment horizontal="left"/>
    </xf>
    <xf numFmtId="166" fontId="1" fillId="2" borderId="22" xfId="0" applyNumberFormat="1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left" vertical="center"/>
    </xf>
    <xf numFmtId="6" fontId="1" fillId="2" borderId="22" xfId="0" applyNumberFormat="1" applyFont="1" applyFill="1" applyBorder="1"/>
    <xf numFmtId="165" fontId="1" fillId="2" borderId="22" xfId="0" applyNumberFormat="1" applyFont="1" applyFill="1" applyBorder="1"/>
    <xf numFmtId="165" fontId="1" fillId="2" borderId="21" xfId="0" applyNumberFormat="1" applyFont="1" applyFill="1" applyBorder="1"/>
    <xf numFmtId="166" fontId="1" fillId="2" borderId="0" xfId="0" applyNumberFormat="1" applyFont="1" applyFill="1" applyAlignment="1">
      <alignment horizontal="right"/>
    </xf>
    <xf numFmtId="166" fontId="1" fillId="2" borderId="22" xfId="0" applyNumberFormat="1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right" vertical="center"/>
    </xf>
    <xf numFmtId="166" fontId="3" fillId="4" borderId="1" xfId="0" applyNumberFormat="1" applyFont="1" applyFill="1" applyBorder="1" applyAlignment="1">
      <alignment horizontal="right"/>
    </xf>
    <xf numFmtId="166" fontId="5" fillId="11" borderId="5" xfId="0" applyNumberFormat="1" applyFont="1" applyFill="1" applyBorder="1" applyAlignment="1">
      <alignment horizontal="center" vertical="center"/>
    </xf>
    <xf numFmtId="6" fontId="3" fillId="7" borderId="5" xfId="0" applyNumberFormat="1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 vertical="center" wrapText="1"/>
    </xf>
    <xf numFmtId="166" fontId="5" fillId="2" borderId="5" xfId="0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/>
    </xf>
    <xf numFmtId="166" fontId="1" fillId="0" borderId="0" xfId="0" applyNumberFormat="1" applyFont="1" applyAlignment="1">
      <alignment horizontal="right"/>
    </xf>
    <xf numFmtId="164" fontId="3" fillId="4" borderId="20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wrapText="1"/>
    </xf>
    <xf numFmtId="164" fontId="13" fillId="4" borderId="20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3" fillId="4" borderId="20" xfId="0" applyNumberFormat="1" applyFont="1" applyFill="1" applyBorder="1" applyAlignment="1">
      <alignment horizontal="right"/>
    </xf>
    <xf numFmtId="166" fontId="14" fillId="2" borderId="0" xfId="0" applyNumberFormat="1" applyFont="1" applyFill="1" applyAlignment="1">
      <alignment horizontal="left"/>
    </xf>
    <xf numFmtId="166" fontId="14" fillId="0" borderId="0" xfId="0" applyNumberFormat="1" applyFont="1" applyAlignment="1">
      <alignment horizontal="left"/>
    </xf>
    <xf numFmtId="166" fontId="13" fillId="4" borderId="20" xfId="0" applyNumberFormat="1" applyFont="1" applyFill="1" applyBorder="1" applyAlignment="1">
      <alignment horizontal="right"/>
    </xf>
    <xf numFmtId="166" fontId="14" fillId="2" borderId="0" xfId="0" applyNumberFormat="1" applyFont="1" applyFill="1" applyAlignment="1">
      <alignment horizontal="right"/>
    </xf>
    <xf numFmtId="166" fontId="14" fillId="0" borderId="0" xfId="0" applyNumberFormat="1" applyFont="1" applyAlignment="1">
      <alignment horizontal="right"/>
    </xf>
    <xf numFmtId="166" fontId="16" fillId="9" borderId="3" xfId="0" applyNumberFormat="1" applyFont="1" applyFill="1" applyBorder="1" applyAlignment="1">
      <alignment horizontal="left"/>
    </xf>
    <xf numFmtId="166" fontId="16" fillId="9" borderId="1" xfId="0" applyNumberFormat="1" applyFont="1" applyFill="1" applyBorder="1" applyAlignment="1">
      <alignment horizontal="left"/>
    </xf>
    <xf numFmtId="166" fontId="13" fillId="7" borderId="1" xfId="0" applyNumberFormat="1" applyFont="1" applyFill="1" applyBorder="1" applyAlignment="1">
      <alignment horizontal="left" vertical="center"/>
    </xf>
    <xf numFmtId="166" fontId="13" fillId="8" borderId="1" xfId="0" applyNumberFormat="1" applyFont="1" applyFill="1" applyBorder="1" applyAlignment="1">
      <alignment horizontal="left" vertical="center"/>
    </xf>
    <xf numFmtId="166" fontId="14" fillId="0" borderId="3" xfId="0" applyNumberFormat="1" applyFont="1" applyBorder="1" applyAlignment="1">
      <alignment horizontal="left"/>
    </xf>
    <xf numFmtId="166" fontId="14" fillId="2" borderId="1" xfId="0" applyNumberFormat="1" applyFont="1" applyFill="1" applyBorder="1" applyAlignment="1">
      <alignment horizontal="left"/>
    </xf>
    <xf numFmtId="166" fontId="14" fillId="0" borderId="1" xfId="0" applyNumberFormat="1" applyFont="1" applyBorder="1" applyAlignment="1">
      <alignment horizontal="left"/>
    </xf>
    <xf numFmtId="166" fontId="13" fillId="4" borderId="1" xfId="0" applyNumberFormat="1" applyFont="1" applyFill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66" fontId="4" fillId="10" borderId="0" xfId="0" applyNumberFormat="1" applyFont="1" applyFill="1" applyAlignment="1">
      <alignment horizontal="right"/>
    </xf>
    <xf numFmtId="164" fontId="16" fillId="4" borderId="1" xfId="0" applyNumberFormat="1" applyFont="1" applyFill="1" applyBorder="1" applyAlignment="1">
      <alignment horizontal="right"/>
    </xf>
    <xf numFmtId="164" fontId="4" fillId="10" borderId="6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14" borderId="1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10" borderId="1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164" fontId="5" fillId="5" borderId="8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0" fillId="14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14" borderId="0" xfId="0" applyNumberFormat="1" applyFont="1" applyFill="1" applyAlignment="1">
      <alignment horizontal="right"/>
    </xf>
    <xf numFmtId="166" fontId="5" fillId="11" borderId="1" xfId="0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left" vertical="center"/>
    </xf>
    <xf numFmtId="6" fontId="7" fillId="2" borderId="1" xfId="0" applyNumberFormat="1" applyFont="1" applyFill="1" applyBorder="1"/>
    <xf numFmtId="6" fontId="7" fillId="4" borderId="1" xfId="0" applyNumberFormat="1" applyFont="1" applyFill="1" applyBorder="1"/>
    <xf numFmtId="6" fontId="1" fillId="8" borderId="1" xfId="0" applyNumberFormat="1" applyFont="1" applyFill="1" applyBorder="1" applyAlignment="1">
      <alignment vertical="center"/>
    </xf>
    <xf numFmtId="6" fontId="1" fillId="0" borderId="2" xfId="0" applyNumberFormat="1" applyFont="1" applyBorder="1" applyAlignment="1">
      <alignment vertical="justify"/>
    </xf>
    <xf numFmtId="6" fontId="1" fillId="2" borderId="2" xfId="0" applyNumberFormat="1" applyFont="1" applyFill="1" applyBorder="1" applyAlignment="1">
      <alignment vertical="justify"/>
    </xf>
    <xf numFmtId="164" fontId="13" fillId="2" borderId="20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7" borderId="1" xfId="0" applyNumberFormat="1" applyFont="1" applyFill="1" applyBorder="1" applyAlignment="1">
      <alignment horizontal="right" vertical="justify"/>
    </xf>
    <xf numFmtId="164" fontId="1" fillId="7" borderId="1" xfId="0" applyNumberFormat="1" applyFont="1" applyFill="1" applyBorder="1" applyAlignment="1">
      <alignment horizontal="right" vertical="center"/>
    </xf>
    <xf numFmtId="164" fontId="4" fillId="13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6" fontId="3" fillId="4" borderId="3" xfId="0" applyNumberFormat="1" applyFont="1" applyFill="1" applyBorder="1" applyAlignment="1">
      <alignment horizontal="right"/>
    </xf>
    <xf numFmtId="166" fontId="1" fillId="12" borderId="1" xfId="0" applyNumberFormat="1" applyFont="1" applyFill="1" applyBorder="1" applyAlignment="1">
      <alignment horizontal="right"/>
    </xf>
    <xf numFmtId="164" fontId="1" fillId="12" borderId="1" xfId="0" applyNumberFormat="1" applyFont="1" applyFill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164" fontId="3" fillId="7" borderId="5" xfId="0" applyNumberFormat="1" applyFont="1" applyFill="1" applyBorder="1" applyAlignment="1">
      <alignment horizontal="right"/>
    </xf>
    <xf numFmtId="164" fontId="1" fillId="7" borderId="5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4" fillId="0" borderId="1" xfId="0" applyNumberFormat="1" applyFont="1" applyBorder="1" applyAlignment="1">
      <alignment horizontal="right"/>
    </xf>
    <xf numFmtId="6" fontId="1" fillId="2" borderId="1" xfId="0" applyNumberFormat="1" applyFont="1" applyFill="1" applyBorder="1" applyAlignment="1">
      <alignment horizontal="right"/>
    </xf>
    <xf numFmtId="6" fontId="4" fillId="2" borderId="1" xfId="0" applyNumberFormat="1" applyFont="1" applyFill="1" applyBorder="1" applyAlignment="1">
      <alignment horizontal="right"/>
    </xf>
    <xf numFmtId="6" fontId="1" fillId="0" borderId="2" xfId="0" applyNumberFormat="1" applyFont="1" applyBorder="1" applyAlignment="1">
      <alignment horizontal="right"/>
    </xf>
    <xf numFmtId="6" fontId="3" fillId="2" borderId="23" xfId="0" applyNumberFormat="1" applyFont="1" applyFill="1" applyBorder="1" applyAlignment="1">
      <alignment horizontal="right"/>
    </xf>
    <xf numFmtId="6" fontId="1" fillId="8" borderId="5" xfId="0" applyNumberFormat="1" applyFont="1" applyFill="1" applyBorder="1" applyAlignment="1">
      <alignment horizontal="right"/>
    </xf>
    <xf numFmtId="6" fontId="3" fillId="4" borderId="28" xfId="0" applyNumberFormat="1" applyFont="1" applyFill="1" applyBorder="1" applyAlignment="1">
      <alignment horizontal="right"/>
    </xf>
    <xf numFmtId="6" fontId="3" fillId="2" borderId="0" xfId="0" applyNumberFormat="1" applyFont="1" applyFill="1" applyAlignment="1">
      <alignment horizontal="right"/>
    </xf>
    <xf numFmtId="164" fontId="3" fillId="7" borderId="1" xfId="0" applyNumberFormat="1" applyFont="1" applyFill="1" applyBorder="1" applyAlignment="1">
      <alignment horizontal="right" vertical="center"/>
    </xf>
    <xf numFmtId="164" fontId="1" fillId="7" borderId="1" xfId="0" applyNumberFormat="1" applyFont="1" applyFill="1" applyBorder="1" applyAlignment="1">
      <alignment horizontal="right"/>
    </xf>
    <xf numFmtId="6" fontId="3" fillId="8" borderId="5" xfId="0" applyNumberFormat="1" applyFont="1" applyFill="1" applyBorder="1" applyAlignment="1">
      <alignment horizontal="center" vertical="center" wrapText="1"/>
    </xf>
    <xf numFmtId="6" fontId="3" fillId="8" borderId="1" xfId="0" applyNumberFormat="1" applyFont="1" applyFill="1" applyBorder="1" applyAlignment="1">
      <alignment horizontal="center" vertical="center" wrapText="1"/>
    </xf>
    <xf numFmtId="6" fontId="5" fillId="11" borderId="5" xfId="0" applyNumberFormat="1" applyFont="1" applyFill="1" applyBorder="1" applyAlignment="1">
      <alignment horizontal="center" vertical="center"/>
    </xf>
    <xf numFmtId="6" fontId="5" fillId="11" borderId="5" xfId="0" applyNumberFormat="1" applyFont="1" applyFill="1" applyBorder="1" applyAlignment="1">
      <alignment horizontal="center" vertical="center" wrapText="1"/>
    </xf>
    <xf numFmtId="6" fontId="5" fillId="11" borderId="1" xfId="0" applyNumberFormat="1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right"/>
    </xf>
    <xf numFmtId="0" fontId="5" fillId="0" borderId="2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6" fontId="1" fillId="7" borderId="1" xfId="0" applyNumberFormat="1" applyFont="1" applyFill="1" applyBorder="1" applyAlignment="1">
      <alignment horizontal="right"/>
    </xf>
    <xf numFmtId="0" fontId="1" fillId="7" borderId="1" xfId="0" applyFont="1" applyFill="1" applyBorder="1"/>
    <xf numFmtId="0" fontId="1" fillId="2" borderId="4" xfId="0" applyFont="1" applyFill="1" applyBorder="1"/>
    <xf numFmtId="166" fontId="11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99"/>
      <color rgb="FF66CCFF"/>
      <color rgb="FFFFFFCC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J46"/>
  <sheetViews>
    <sheetView showGridLines="0" zoomScaleNormal="100" workbookViewId="0">
      <selection sqref="A1:XFD1048576"/>
    </sheetView>
  </sheetViews>
  <sheetFormatPr defaultColWidth="9.109375" defaultRowHeight="15" x14ac:dyDescent="0.25"/>
  <cols>
    <col min="1" max="1" width="40.33203125" style="1" customWidth="1"/>
    <col min="2" max="2" width="18.44140625" style="135" customWidth="1"/>
    <col min="3" max="3" width="15.33203125" style="135" customWidth="1"/>
    <col min="4" max="4" width="12.88671875" style="135" customWidth="1"/>
    <col min="5" max="5" width="15.109375" style="135" customWidth="1"/>
    <col min="6" max="6" width="16.44140625" style="135" customWidth="1"/>
    <col min="7" max="7" width="48.33203125" style="2" customWidth="1"/>
    <col min="8" max="8" width="9.109375" style="1"/>
    <col min="9" max="9" width="26.88671875" style="1" bestFit="1" customWidth="1"/>
    <col min="10" max="10" width="12" style="1" bestFit="1" customWidth="1"/>
    <col min="11" max="16384" width="9.109375" style="1"/>
  </cols>
  <sheetData>
    <row r="1" spans="1:7" ht="15.6" thickBot="1" x14ac:dyDescent="0.3"/>
    <row r="2" spans="1:7" s="20" customFormat="1" ht="16.2" thickBot="1" x14ac:dyDescent="0.35">
      <c r="A2" s="172" t="s">
        <v>0</v>
      </c>
      <c r="B2" s="173"/>
      <c r="C2" s="173"/>
      <c r="D2" s="170"/>
      <c r="E2" s="36"/>
      <c r="F2" s="36"/>
      <c r="G2" s="37"/>
    </row>
    <row r="3" spans="1:7" s="6" customFormat="1" ht="36" customHeight="1" x14ac:dyDescent="0.3">
      <c r="B3" s="261" t="s">
        <v>1</v>
      </c>
      <c r="C3" s="261" t="s">
        <v>2</v>
      </c>
      <c r="D3" s="261" t="s">
        <v>3</v>
      </c>
      <c r="E3" s="262" t="s">
        <v>4</v>
      </c>
      <c r="F3" s="262" t="s">
        <v>5</v>
      </c>
      <c r="G3" s="106" t="s">
        <v>6</v>
      </c>
    </row>
    <row r="4" spans="1:7" ht="15.6" x14ac:dyDescent="0.3">
      <c r="A4" s="103" t="s">
        <v>7</v>
      </c>
      <c r="B4" s="161"/>
      <c r="C4" s="161"/>
      <c r="D4" s="161"/>
      <c r="E4" s="162"/>
      <c r="F4" s="163"/>
      <c r="G4" s="105"/>
    </row>
    <row r="5" spans="1:7" x14ac:dyDescent="0.25">
      <c r="A5" s="4" t="s">
        <v>8</v>
      </c>
      <c r="B5" s="250">
        <f>'Administration  '!B17</f>
        <v>336796</v>
      </c>
      <c r="C5" s="250">
        <f>'Administration  '!C17</f>
        <v>165.94</v>
      </c>
      <c r="D5" s="250">
        <f>'Administration  '!D17</f>
        <v>337013.19</v>
      </c>
      <c r="E5" s="250">
        <f>'Administration  '!F17</f>
        <v>217.19000000000005</v>
      </c>
      <c r="F5" s="251">
        <f>'Administration  '!G17</f>
        <v>337146</v>
      </c>
      <c r="G5" s="33"/>
    </row>
    <row r="6" spans="1:7" x14ac:dyDescent="0.25">
      <c r="A6" s="4" t="s">
        <v>9</v>
      </c>
      <c r="B6" s="250">
        <f>'L &amp; A'!B9</f>
        <v>25000</v>
      </c>
      <c r="C6" s="250">
        <f>'L &amp; A'!C9</f>
        <v>436</v>
      </c>
      <c r="D6" s="250">
        <f>'L &amp; A'!D9</f>
        <v>48065</v>
      </c>
      <c r="E6" s="252">
        <f>'L &amp; A'!E9</f>
        <v>23065</v>
      </c>
      <c r="F6" s="250">
        <f>'L &amp; A'!F9</f>
        <v>47549</v>
      </c>
      <c r="G6" s="33"/>
    </row>
    <row r="7" spans="1:7" x14ac:dyDescent="0.25">
      <c r="A7" s="4" t="s">
        <v>10</v>
      </c>
      <c r="B7" s="250">
        <f>'Town Hall'!B14</f>
        <v>91845</v>
      </c>
      <c r="C7" s="252">
        <f>'Town Hall'!C14</f>
        <v>1065</v>
      </c>
      <c r="D7" s="252">
        <f>'Town Hall'!D14</f>
        <v>38980.71</v>
      </c>
      <c r="E7" s="208">
        <f>'Town Hall'!E14</f>
        <v>-52864.29</v>
      </c>
      <c r="F7" s="253">
        <f>'Town Hall'!F14</f>
        <v>41755</v>
      </c>
      <c r="G7" s="3"/>
    </row>
    <row r="8" spans="1:7" x14ac:dyDescent="0.25">
      <c r="A8" s="4" t="s">
        <v>11</v>
      </c>
      <c r="B8" s="250">
        <v>0</v>
      </c>
      <c r="C8" s="250">
        <f>'Health &amp; Safety'!C5</f>
        <v>0</v>
      </c>
      <c r="D8" s="250">
        <f>'Health &amp; Safety'!D5</f>
        <v>0</v>
      </c>
      <c r="E8" s="208">
        <f>D8-B8</f>
        <v>0</v>
      </c>
      <c r="F8" s="250">
        <f>'Health &amp; Safety'!G5</f>
        <v>0</v>
      </c>
      <c r="G8" s="3"/>
    </row>
    <row r="9" spans="1:7" x14ac:dyDescent="0.25">
      <c r="A9" s="4" t="s">
        <v>12</v>
      </c>
      <c r="B9" s="250">
        <v>0</v>
      </c>
      <c r="C9" s="250">
        <f>Civic!C6</f>
        <v>0</v>
      </c>
      <c r="D9" s="250">
        <f>Civic!D6</f>
        <v>752.95</v>
      </c>
      <c r="E9" s="208">
        <f>D9-B9</f>
        <v>752.95</v>
      </c>
      <c r="F9" s="250">
        <f>Civic!F6</f>
        <v>752.95</v>
      </c>
      <c r="G9" s="3"/>
    </row>
    <row r="10" spans="1:7" x14ac:dyDescent="0.25">
      <c r="A10" s="4" t="s">
        <v>13</v>
      </c>
      <c r="B10" s="250">
        <v>0</v>
      </c>
      <c r="C10" s="250">
        <f>Grants!C5</f>
        <v>0</v>
      </c>
      <c r="D10" s="250">
        <f>Grants!D5</f>
        <v>0</v>
      </c>
      <c r="E10" s="208">
        <f>D10-B10</f>
        <v>0</v>
      </c>
      <c r="F10" s="250">
        <v>0</v>
      </c>
      <c r="G10" s="3"/>
    </row>
    <row r="11" spans="1:7" x14ac:dyDescent="0.25">
      <c r="A11" s="4" t="s">
        <v>14</v>
      </c>
      <c r="B11" s="250">
        <f>'Placemaking '!B6</f>
        <v>0</v>
      </c>
      <c r="C11" s="250">
        <f>'Placemaking '!C6</f>
        <v>0</v>
      </c>
      <c r="D11" s="250">
        <f>'Placemaking '!D6</f>
        <v>0</v>
      </c>
      <c r="E11" s="208">
        <f>D11-B11</f>
        <v>0</v>
      </c>
      <c r="F11" s="250">
        <f>'Placemaking '!F6</f>
        <v>0</v>
      </c>
      <c r="G11" s="3"/>
    </row>
    <row r="12" spans="1:7" x14ac:dyDescent="0.25">
      <c r="A12" s="4" t="s">
        <v>15</v>
      </c>
      <c r="B12" s="254">
        <v>15000</v>
      </c>
      <c r="C12" s="254">
        <f>Christmas!C7</f>
        <v>0</v>
      </c>
      <c r="D12" s="254">
        <f>Christmas!D7</f>
        <v>4045.25</v>
      </c>
      <c r="E12" s="208">
        <f>D12-B12</f>
        <v>-10954.75</v>
      </c>
      <c r="F12" s="254">
        <f>Christmas!F7</f>
        <v>16000</v>
      </c>
      <c r="G12" s="3" t="s">
        <v>16</v>
      </c>
    </row>
    <row r="13" spans="1:7" ht="15.6" x14ac:dyDescent="0.3">
      <c r="A13" s="44" t="s">
        <v>17</v>
      </c>
      <c r="B13" s="192">
        <f>SUM(B5:B12)</f>
        <v>468641</v>
      </c>
      <c r="C13" s="192">
        <f>SUM(C5:C12)</f>
        <v>1666.94</v>
      </c>
      <c r="D13" s="192">
        <f>SUM(D5:D12)</f>
        <v>428857.10000000003</v>
      </c>
      <c r="E13" s="192">
        <f>SUM(E5:E12)</f>
        <v>-39783.9</v>
      </c>
      <c r="F13" s="192">
        <f>SUM(F5:F12)</f>
        <v>443202.95</v>
      </c>
      <c r="G13" s="80"/>
    </row>
    <row r="14" spans="1:7" s="20" customFormat="1" ht="15.6" x14ac:dyDescent="0.3">
      <c r="A14" s="76"/>
      <c r="B14" s="255"/>
      <c r="C14" s="255"/>
      <c r="D14" s="255"/>
      <c r="E14" s="255"/>
      <c r="F14" s="255"/>
      <c r="G14" s="80"/>
    </row>
    <row r="15" spans="1:7" ht="15.6" x14ac:dyDescent="0.3">
      <c r="A15" s="22" t="s">
        <v>18</v>
      </c>
      <c r="B15" s="256"/>
      <c r="C15" s="256"/>
      <c r="D15" s="256"/>
      <c r="E15" s="256"/>
      <c r="F15" s="256"/>
      <c r="G15" s="27"/>
    </row>
    <row r="16" spans="1:7" x14ac:dyDescent="0.25">
      <c r="A16" s="4" t="s">
        <v>8</v>
      </c>
      <c r="B16" s="250">
        <f>'Administration  '!B38</f>
        <v>219620</v>
      </c>
      <c r="C16" s="250">
        <f>'Administration  '!C38</f>
        <v>10937.050000000001</v>
      </c>
      <c r="D16" s="250">
        <f>'Administration  '!D38</f>
        <v>214855.83000000002</v>
      </c>
      <c r="E16" s="208">
        <f>'Administration  '!F38</f>
        <v>4764.1699999999983</v>
      </c>
      <c r="F16" s="250">
        <f>'Administration  '!G38</f>
        <v>229845</v>
      </c>
      <c r="G16" s="3"/>
    </row>
    <row r="17" spans="1:7" x14ac:dyDescent="0.25">
      <c r="A17" s="4" t="s">
        <v>19</v>
      </c>
      <c r="B17" s="250">
        <f>'L &amp; A'!B30</f>
        <v>82020</v>
      </c>
      <c r="C17" s="250">
        <f>'L &amp; A'!C30</f>
        <v>371.6</v>
      </c>
      <c r="D17" s="250">
        <f>'L &amp; A'!D30</f>
        <v>35590.230000000003</v>
      </c>
      <c r="E17" s="208">
        <f t="shared" ref="E17:E23" si="0">B17-D17</f>
        <v>46429.77</v>
      </c>
      <c r="F17" s="250">
        <f>'L &amp; A'!F30</f>
        <v>71850</v>
      </c>
      <c r="G17" s="3"/>
    </row>
    <row r="18" spans="1:7" x14ac:dyDescent="0.25">
      <c r="A18" s="4" t="s">
        <v>20</v>
      </c>
      <c r="B18" s="250">
        <f>'Town Hall'!B41</f>
        <v>119150</v>
      </c>
      <c r="C18" s="252">
        <f>'Town Hall'!C41</f>
        <v>1048.31</v>
      </c>
      <c r="D18" s="252">
        <f>'Town Hall'!D41</f>
        <v>41946.869999999995</v>
      </c>
      <c r="E18" s="208">
        <f t="shared" si="0"/>
        <v>77203.13</v>
      </c>
      <c r="F18" s="252">
        <f>'Town Hall'!F41</f>
        <v>65854</v>
      </c>
      <c r="G18" s="3"/>
    </row>
    <row r="19" spans="1:7" x14ac:dyDescent="0.25">
      <c r="A19" s="4" t="s">
        <v>11</v>
      </c>
      <c r="B19" s="250">
        <f>'Health &amp; Safety'!B9</f>
        <v>2000</v>
      </c>
      <c r="C19" s="250">
        <f>'Health &amp; Safety'!C9</f>
        <v>0</v>
      </c>
      <c r="D19" s="250">
        <f>'Health &amp; Safety'!D9</f>
        <v>2497.58</v>
      </c>
      <c r="E19" s="208">
        <f t="shared" si="0"/>
        <v>-497.57999999999993</v>
      </c>
      <c r="F19" s="250">
        <f>'Health &amp; Safety'!G9</f>
        <v>2498</v>
      </c>
      <c r="G19" s="3"/>
    </row>
    <row r="20" spans="1:7" x14ac:dyDescent="0.25">
      <c r="A20" s="4" t="s">
        <v>12</v>
      </c>
      <c r="B20" s="250">
        <f>Civic!B18</f>
        <v>16850</v>
      </c>
      <c r="C20" s="250">
        <f>Civic!C18</f>
        <v>0</v>
      </c>
      <c r="D20" s="250">
        <f>Civic!D18</f>
        <v>16374.470000000001</v>
      </c>
      <c r="E20" s="208">
        <f>Civic!E18</f>
        <v>475.5300000000002</v>
      </c>
      <c r="F20" s="250">
        <f>Civic!F18</f>
        <v>16274</v>
      </c>
      <c r="G20" s="3"/>
    </row>
    <row r="21" spans="1:7" x14ac:dyDescent="0.25">
      <c r="A21" s="4" t="s">
        <v>13</v>
      </c>
      <c r="B21" s="250">
        <f>Grants!B9</f>
        <v>5000</v>
      </c>
      <c r="C21" s="250">
        <f>Grants!C9</f>
        <v>0</v>
      </c>
      <c r="D21" s="250">
        <f>Grants!D9</f>
        <v>2400</v>
      </c>
      <c r="E21" s="208">
        <f t="shared" si="0"/>
        <v>2600</v>
      </c>
      <c r="F21" s="250">
        <f>Grants!F9</f>
        <v>2400</v>
      </c>
      <c r="G21" s="3"/>
    </row>
    <row r="22" spans="1:7" x14ac:dyDescent="0.25">
      <c r="A22" s="4" t="s">
        <v>14</v>
      </c>
      <c r="B22" s="250">
        <f>'Placemaking '!B10</f>
        <v>5000</v>
      </c>
      <c r="C22" s="250">
        <f>'Placemaking '!C10</f>
        <v>0</v>
      </c>
      <c r="D22" s="250">
        <f>'Placemaking '!D10</f>
        <v>0</v>
      </c>
      <c r="E22" s="208">
        <f t="shared" si="0"/>
        <v>5000</v>
      </c>
      <c r="F22" s="250">
        <f>'Placemaking '!F10</f>
        <v>1000</v>
      </c>
      <c r="G22" s="3"/>
    </row>
    <row r="23" spans="1:7" x14ac:dyDescent="0.25">
      <c r="A23" s="4" t="s">
        <v>15</v>
      </c>
      <c r="B23" s="254">
        <f>Christmas!B13</f>
        <v>24500</v>
      </c>
      <c r="C23" s="254">
        <f>Christmas!C13</f>
        <v>3056</v>
      </c>
      <c r="D23" s="254">
        <f>Christmas!D13</f>
        <v>38736.51</v>
      </c>
      <c r="E23" s="208">
        <f t="shared" si="0"/>
        <v>-14236.510000000002</v>
      </c>
      <c r="F23" s="254">
        <f>Christmas!F13</f>
        <v>38647</v>
      </c>
      <c r="G23" s="3"/>
    </row>
    <row r="24" spans="1:7" ht="15.6" x14ac:dyDescent="0.3">
      <c r="A24" s="50" t="s">
        <v>21</v>
      </c>
      <c r="B24" s="257">
        <f>SUM(B16:B23)</f>
        <v>474140</v>
      </c>
      <c r="C24" s="257">
        <f>SUM(C16:C23)</f>
        <v>15412.960000000001</v>
      </c>
      <c r="D24" s="257">
        <f>SUM(D16:D23)</f>
        <v>352401.49000000011</v>
      </c>
      <c r="E24" s="257">
        <f>SUM(E16:E23)</f>
        <v>121738.51000000001</v>
      </c>
      <c r="F24" s="257">
        <f>SUM(F16:F23)</f>
        <v>428368</v>
      </c>
      <c r="G24" s="35"/>
    </row>
    <row r="25" spans="1:7" s="20" customFormat="1" ht="15.6" x14ac:dyDescent="0.3">
      <c r="A25" s="46"/>
      <c r="B25" s="258"/>
      <c r="C25" s="258"/>
      <c r="D25" s="258"/>
      <c r="E25" s="258"/>
      <c r="F25" s="258"/>
      <c r="G25" s="36"/>
    </row>
    <row r="26" spans="1:7" s="20" customFormat="1" ht="15.6" x14ac:dyDescent="0.3">
      <c r="A26" s="17" t="s">
        <v>22</v>
      </c>
      <c r="B26" s="192">
        <f>B13-B24</f>
        <v>-5499</v>
      </c>
      <c r="C26" s="192">
        <f t="shared" ref="C26:D26" si="1">C13-C24</f>
        <v>-13746.02</v>
      </c>
      <c r="D26" s="192">
        <f t="shared" si="1"/>
        <v>76455.609999999928</v>
      </c>
      <c r="E26" s="192">
        <f>B26+D26</f>
        <v>70956.609999999928</v>
      </c>
      <c r="F26" s="192">
        <f>F13-F24</f>
        <v>14834.950000000012</v>
      </c>
      <c r="G26" s="36"/>
    </row>
    <row r="27" spans="1:7" s="20" customFormat="1" ht="15.6" x14ac:dyDescent="0.3">
      <c r="A27" s="42"/>
      <c r="B27" s="258"/>
      <c r="C27" s="258"/>
      <c r="D27" s="258"/>
      <c r="E27" s="258"/>
      <c r="F27" s="258"/>
      <c r="G27" s="36"/>
    </row>
    <row r="28" spans="1:7" s="20" customFormat="1" ht="16.2" thickBot="1" x14ac:dyDescent="0.35">
      <c r="A28" s="42"/>
      <c r="B28" s="258"/>
      <c r="C28" s="258"/>
      <c r="D28" s="258"/>
      <c r="E28" s="258"/>
      <c r="F28" s="258"/>
      <c r="G28" s="36"/>
    </row>
    <row r="29" spans="1:7" s="20" customFormat="1" ht="18" thickBot="1" x14ac:dyDescent="0.35">
      <c r="A29" s="104" t="s">
        <v>23</v>
      </c>
      <c r="B29" s="164"/>
      <c r="C29" s="164"/>
      <c r="D29" s="164"/>
      <c r="E29" s="164"/>
      <c r="F29" s="164"/>
      <c r="G29" s="36"/>
    </row>
    <row r="30" spans="1:7" s="20" customFormat="1" ht="15.6" x14ac:dyDescent="0.3">
      <c r="A30" s="57" t="s">
        <v>24</v>
      </c>
      <c r="B30" s="165">
        <v>104000</v>
      </c>
      <c r="C30" s="164"/>
      <c r="D30" s="164"/>
      <c r="E30" s="164"/>
      <c r="F30" s="164"/>
      <c r="G30" s="36"/>
    </row>
    <row r="31" spans="1:7" ht="15.6" x14ac:dyDescent="0.3">
      <c r="A31" s="53" t="s">
        <v>25</v>
      </c>
      <c r="B31" s="165">
        <f>F26</f>
        <v>14834.950000000012</v>
      </c>
    </row>
    <row r="32" spans="1:7" ht="16.2" thickBot="1" x14ac:dyDescent="0.35">
      <c r="A32" s="54" t="s">
        <v>26</v>
      </c>
      <c r="B32" s="166">
        <f>SUM(B30:B31)</f>
        <v>118834.95000000001</v>
      </c>
    </row>
    <row r="34" spans="1:10" s="20" customFormat="1" ht="15.6" x14ac:dyDescent="0.3">
      <c r="A34" s="42"/>
      <c r="B34" s="167"/>
      <c r="C34" s="36"/>
      <c r="D34" s="36"/>
      <c r="E34" s="36"/>
      <c r="F34" s="36"/>
      <c r="G34" s="37"/>
    </row>
    <row r="35" spans="1:10" s="20" customFormat="1" ht="15.6" x14ac:dyDescent="0.3">
      <c r="A35" s="42"/>
      <c r="B35" s="167"/>
      <c r="C35" s="36"/>
      <c r="D35" s="36"/>
      <c r="E35" s="36"/>
      <c r="F35" s="36"/>
      <c r="G35" s="37"/>
    </row>
    <row r="36" spans="1:10" s="20" customFormat="1" ht="15.6" x14ac:dyDescent="0.3">
      <c r="A36" s="42"/>
      <c r="B36" s="167"/>
      <c r="C36" s="36"/>
      <c r="D36" s="36"/>
      <c r="E36" s="36"/>
      <c r="F36" s="36"/>
      <c r="G36" s="37"/>
    </row>
    <row r="37" spans="1:10" s="20" customFormat="1" ht="15.6" x14ac:dyDescent="0.3">
      <c r="A37" s="42"/>
      <c r="B37" s="167"/>
      <c r="C37" s="36"/>
      <c r="D37" s="36"/>
      <c r="E37" s="36"/>
      <c r="F37" s="36"/>
      <c r="G37" s="37"/>
    </row>
    <row r="38" spans="1:10" s="20" customFormat="1" ht="15.6" x14ac:dyDescent="0.3">
      <c r="A38" s="42"/>
      <c r="B38" s="167"/>
      <c r="C38" s="36"/>
      <c r="D38" s="36"/>
      <c r="E38" s="36"/>
      <c r="F38" s="36"/>
      <c r="G38" s="37"/>
    </row>
    <row r="39" spans="1:10" s="20" customFormat="1" x14ac:dyDescent="0.25">
      <c r="B39" s="36"/>
      <c r="C39" s="36"/>
      <c r="D39" s="36"/>
      <c r="E39" s="36"/>
      <c r="F39" s="36"/>
      <c r="G39" s="37"/>
    </row>
    <row r="40" spans="1:10" ht="15.6" x14ac:dyDescent="0.3">
      <c r="A40" s="59"/>
      <c r="B40" s="168"/>
      <c r="C40" s="169"/>
    </row>
    <row r="42" spans="1:10" x14ac:dyDescent="0.25">
      <c r="I42" s="6"/>
    </row>
    <row r="43" spans="1:10" x14ac:dyDescent="0.25">
      <c r="I43" s="7"/>
      <c r="J43" s="8"/>
    </row>
    <row r="45" spans="1:10" x14ac:dyDescent="0.25">
      <c r="I45" s="6"/>
    </row>
    <row r="46" spans="1:10" x14ac:dyDescent="0.25">
      <c r="I4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H41"/>
  <sheetViews>
    <sheetView showGridLines="0" topLeftCell="A11" zoomScale="132" zoomScaleNormal="132" workbookViewId="0">
      <pane xSplit="1" ySplit="9" topLeftCell="F26" activePane="bottomRight" state="frozen"/>
      <selection pane="topRight"/>
      <selection pane="bottomLeft"/>
      <selection pane="bottomRight" activeCell="H29" sqref="A1:XFD1048576"/>
    </sheetView>
  </sheetViews>
  <sheetFormatPr defaultColWidth="9.109375" defaultRowHeight="15" customHeight="1" x14ac:dyDescent="0.25"/>
  <cols>
    <col min="1" max="1" width="30" style="2" customWidth="1"/>
    <col min="2" max="2" width="15.6640625" style="135" customWidth="1"/>
    <col min="3" max="3" width="13.6640625" style="135" customWidth="1"/>
    <col min="4" max="4" width="19" style="36" customWidth="1"/>
    <col min="5" max="5" width="0.33203125" style="36" customWidth="1"/>
    <col min="6" max="6" width="16" style="135" customWidth="1"/>
    <col min="7" max="7" width="16.33203125" style="150" customWidth="1"/>
    <col min="8" max="8" width="93.44140625" style="2" customWidth="1"/>
    <col min="9" max="16384" width="9.109375" style="2"/>
  </cols>
  <sheetData>
    <row r="1" spans="1:8" ht="15" customHeight="1" x14ac:dyDescent="0.25">
      <c r="A1" s="10">
        <v>40</v>
      </c>
      <c r="B1" s="128"/>
      <c r="C1" s="128"/>
      <c r="D1" s="136"/>
      <c r="E1" s="136"/>
      <c r="F1" s="128"/>
      <c r="G1" s="137"/>
      <c r="H1" s="10"/>
    </row>
    <row r="2" spans="1:8" ht="15" customHeight="1" x14ac:dyDescent="0.25">
      <c r="A2" s="10"/>
      <c r="B2" s="128"/>
      <c r="C2" s="128"/>
      <c r="D2" s="136"/>
      <c r="E2" s="136"/>
      <c r="F2" s="128"/>
      <c r="G2" s="137"/>
      <c r="H2" s="10"/>
    </row>
    <row r="3" spans="1:8" ht="15" customHeight="1" x14ac:dyDescent="0.25">
      <c r="A3" s="10"/>
      <c r="B3" s="128"/>
      <c r="C3" s="128"/>
      <c r="D3" s="136"/>
      <c r="E3" s="136"/>
      <c r="F3" s="128"/>
      <c r="G3" s="137"/>
      <c r="H3" s="10"/>
    </row>
    <row r="4" spans="1:8" ht="15" customHeight="1" x14ac:dyDescent="0.25">
      <c r="A4" s="10"/>
      <c r="B4" s="128"/>
      <c r="C4" s="128"/>
      <c r="D4" s="136"/>
      <c r="E4" s="136"/>
      <c r="F4" s="128"/>
      <c r="G4" s="137"/>
      <c r="H4" s="10"/>
    </row>
    <row r="5" spans="1:8" ht="15" customHeight="1" x14ac:dyDescent="0.25">
      <c r="A5" s="38" t="s">
        <v>8</v>
      </c>
      <c r="B5" s="138" t="s">
        <v>1</v>
      </c>
      <c r="C5" s="129"/>
      <c r="D5" s="139"/>
      <c r="E5" s="139"/>
      <c r="F5" s="129"/>
      <c r="G5" s="140"/>
      <c r="H5" s="14"/>
    </row>
    <row r="6" spans="1:8" ht="15" customHeight="1" x14ac:dyDescent="0.25">
      <c r="A6" s="12" t="s">
        <v>7</v>
      </c>
      <c r="B6" s="141"/>
      <c r="C6" s="128"/>
      <c r="D6" s="136"/>
      <c r="E6" s="136"/>
      <c r="F6" s="128"/>
      <c r="G6" s="137"/>
      <c r="H6" s="10"/>
    </row>
    <row r="7" spans="1:8" ht="15" customHeight="1" x14ac:dyDescent="0.25">
      <c r="A7" s="12" t="s">
        <v>27</v>
      </c>
      <c r="B7" s="142"/>
      <c r="C7" s="128"/>
      <c r="D7" s="136"/>
      <c r="E7" s="136"/>
      <c r="F7" s="128"/>
      <c r="G7" s="137"/>
      <c r="H7" s="10"/>
    </row>
    <row r="8" spans="1:8" ht="15" customHeight="1" x14ac:dyDescent="0.25">
      <c r="A8" s="12" t="s">
        <v>28</v>
      </c>
      <c r="B8" s="141">
        <v>1300</v>
      </c>
      <c r="C8" s="128"/>
      <c r="D8" s="136"/>
      <c r="E8" s="136"/>
      <c r="F8" s="128"/>
      <c r="G8" s="137"/>
      <c r="H8" s="10"/>
    </row>
    <row r="9" spans="1:8" ht="15" customHeight="1" x14ac:dyDescent="0.25">
      <c r="A9" s="15" t="s">
        <v>29</v>
      </c>
      <c r="B9" s="143">
        <v>1300</v>
      </c>
      <c r="C9" s="128"/>
      <c r="D9" s="136"/>
      <c r="E9" s="136"/>
      <c r="F9" s="128"/>
      <c r="G9" s="137"/>
      <c r="H9" s="10"/>
    </row>
    <row r="10" spans="1:8" ht="15" customHeight="1" x14ac:dyDescent="0.25">
      <c r="A10" s="39"/>
      <c r="B10" s="144"/>
      <c r="C10" s="130"/>
      <c r="D10" s="136"/>
      <c r="E10" s="136"/>
      <c r="F10" s="130"/>
      <c r="G10" s="137"/>
      <c r="H10" s="13"/>
    </row>
    <row r="11" spans="1:8" ht="11.1" customHeight="1" thickBot="1" x14ac:dyDescent="0.3">
      <c r="A11" s="10"/>
      <c r="B11" s="128"/>
      <c r="C11" s="128"/>
      <c r="D11" s="136"/>
      <c r="E11" s="128"/>
      <c r="F11" s="128"/>
      <c r="G11" s="128"/>
      <c r="H11" s="10"/>
    </row>
    <row r="12" spans="1:8" s="20" customFormat="1" ht="16.2" thickBot="1" x14ac:dyDescent="0.35">
      <c r="A12" s="172" t="s">
        <v>30</v>
      </c>
      <c r="B12" s="173"/>
      <c r="C12" s="173"/>
      <c r="D12" s="170"/>
      <c r="E12" s="36"/>
      <c r="F12" s="36"/>
      <c r="G12" s="36"/>
    </row>
    <row r="13" spans="1:8" s="68" customFormat="1" ht="44.25" customHeight="1" x14ac:dyDescent="0.3">
      <c r="B13" s="263" t="s">
        <v>31</v>
      </c>
      <c r="C13" s="185" t="s">
        <v>2</v>
      </c>
      <c r="D13" s="67" t="s">
        <v>32</v>
      </c>
      <c r="E13" s="67" t="s">
        <v>33</v>
      </c>
      <c r="F13" s="264" t="s">
        <v>34</v>
      </c>
      <c r="G13" s="265" t="s">
        <v>5</v>
      </c>
      <c r="H13" s="58" t="s">
        <v>6</v>
      </c>
    </row>
    <row r="14" spans="1:8" s="68" customFormat="1" ht="21" customHeight="1" x14ac:dyDescent="0.3">
      <c r="A14" s="67" t="s">
        <v>7</v>
      </c>
      <c r="B14" s="145"/>
      <c r="C14" s="131"/>
      <c r="D14" s="171"/>
      <c r="E14" s="146"/>
      <c r="F14" s="147"/>
      <c r="G14" s="147"/>
      <c r="H14" s="98"/>
    </row>
    <row r="15" spans="1:8" ht="15" customHeight="1" x14ac:dyDescent="0.3">
      <c r="A15" s="12" t="s">
        <v>27</v>
      </c>
      <c r="B15" s="211">
        <v>335496</v>
      </c>
      <c r="C15" s="212"/>
      <c r="D15" s="213">
        <v>335495</v>
      </c>
      <c r="E15" s="212">
        <v>111832</v>
      </c>
      <c r="F15" s="212">
        <f>D15-B15</f>
        <v>-1</v>
      </c>
      <c r="G15" s="214">
        <f>B15</f>
        <v>335496</v>
      </c>
      <c r="H15" s="45"/>
    </row>
    <row r="16" spans="1:8" ht="15" customHeight="1" x14ac:dyDescent="0.25">
      <c r="A16" s="40" t="s">
        <v>28</v>
      </c>
      <c r="B16" s="215">
        <v>1300</v>
      </c>
      <c r="C16" s="213">
        <v>165.94</v>
      </c>
      <c r="D16" s="216">
        <v>1518.19</v>
      </c>
      <c r="E16" s="213">
        <v>228</v>
      </c>
      <c r="F16" s="212">
        <f>D16-B16</f>
        <v>218.19000000000005</v>
      </c>
      <c r="G16" s="214">
        <v>1650</v>
      </c>
      <c r="H16" s="33"/>
    </row>
    <row r="17" spans="1:8" s="61" customFormat="1" ht="15" customHeight="1" x14ac:dyDescent="0.3">
      <c r="A17" s="18" t="s">
        <v>17</v>
      </c>
      <c r="B17" s="217">
        <f t="shared" ref="B17:G17" si="0">SUM(B15:B16)</f>
        <v>336796</v>
      </c>
      <c r="C17" s="218">
        <f t="shared" si="0"/>
        <v>165.94</v>
      </c>
      <c r="D17" s="218">
        <f t="shared" si="0"/>
        <v>337013.19</v>
      </c>
      <c r="E17" s="218">
        <f t="shared" si="0"/>
        <v>112060</v>
      </c>
      <c r="F17" s="218">
        <f t="shared" si="0"/>
        <v>217.19000000000005</v>
      </c>
      <c r="G17" s="218">
        <f t="shared" si="0"/>
        <v>337146</v>
      </c>
      <c r="H17" s="69" t="s">
        <v>35</v>
      </c>
    </row>
    <row r="18" spans="1:8" s="37" customFormat="1" ht="15" customHeight="1" x14ac:dyDescent="0.25">
      <c r="A18" s="27"/>
      <c r="B18" s="211"/>
      <c r="C18" s="211"/>
      <c r="D18" s="211"/>
      <c r="E18" s="211"/>
      <c r="F18" s="211"/>
      <c r="G18" s="211"/>
      <c r="H18" s="29"/>
    </row>
    <row r="19" spans="1:8" ht="15" customHeight="1" x14ac:dyDescent="0.3">
      <c r="A19" s="66" t="s">
        <v>18</v>
      </c>
      <c r="B19" s="133"/>
      <c r="C19" s="133"/>
      <c r="D19" s="134"/>
      <c r="E19" s="149"/>
      <c r="F19" s="133"/>
      <c r="G19" s="133"/>
      <c r="H19" s="49"/>
    </row>
    <row r="20" spans="1:8" ht="15" customHeight="1" x14ac:dyDescent="0.25">
      <c r="A20" s="12" t="s">
        <v>36</v>
      </c>
      <c r="B20" s="126">
        <v>179000</v>
      </c>
      <c r="C20" s="126">
        <v>8479</v>
      </c>
      <c r="D20" s="132">
        <v>183756.22</v>
      </c>
      <c r="E20" s="126">
        <v>28649</v>
      </c>
      <c r="F20" s="126">
        <f t="shared" ref="F20:F37" si="1">B20-D20</f>
        <v>-4756.2200000000012</v>
      </c>
      <c r="G20" s="148">
        <v>196000</v>
      </c>
      <c r="H20" s="12" t="s">
        <v>37</v>
      </c>
    </row>
    <row r="21" spans="1:8" ht="15" customHeight="1" x14ac:dyDescent="0.25">
      <c r="A21" s="12" t="s">
        <v>38</v>
      </c>
      <c r="B21" s="212">
        <v>1000</v>
      </c>
      <c r="C21" s="219">
        <v>212.94</v>
      </c>
      <c r="D21" s="213">
        <v>4021.01</v>
      </c>
      <c r="E21" s="212">
        <v>0</v>
      </c>
      <c r="F21" s="212">
        <f t="shared" si="1"/>
        <v>-3021.01</v>
      </c>
      <c r="G21" s="214">
        <v>4021</v>
      </c>
      <c r="H21" s="34"/>
    </row>
    <row r="22" spans="1:8" ht="15" customHeight="1" x14ac:dyDescent="0.25">
      <c r="A22" s="12" t="s">
        <v>39</v>
      </c>
      <c r="B22" s="212">
        <v>2000</v>
      </c>
      <c r="C22" s="212"/>
      <c r="D22" s="213">
        <v>656.75</v>
      </c>
      <c r="E22" s="212">
        <v>30</v>
      </c>
      <c r="F22" s="212">
        <f t="shared" si="1"/>
        <v>1343.25</v>
      </c>
      <c r="G22" s="214">
        <v>657</v>
      </c>
      <c r="H22" s="34"/>
    </row>
    <row r="23" spans="1:8" ht="15" customHeight="1" x14ac:dyDescent="0.25">
      <c r="A23" s="12" t="s">
        <v>40</v>
      </c>
      <c r="B23" s="212">
        <v>600</v>
      </c>
      <c r="C23" s="212">
        <v>1.5</v>
      </c>
      <c r="D23" s="213">
        <v>233.33</v>
      </c>
      <c r="E23" s="212">
        <v>20</v>
      </c>
      <c r="F23" s="212">
        <f t="shared" si="1"/>
        <v>366.66999999999996</v>
      </c>
      <c r="G23" s="214">
        <v>300</v>
      </c>
      <c r="H23" s="34"/>
    </row>
    <row r="24" spans="1:8" ht="15" customHeight="1" x14ac:dyDescent="0.25">
      <c r="A24" s="12" t="s">
        <v>41</v>
      </c>
      <c r="B24" s="212">
        <v>20</v>
      </c>
      <c r="C24" s="212">
        <v>3.35</v>
      </c>
      <c r="D24" s="213">
        <v>27.35</v>
      </c>
      <c r="E24" s="212">
        <v>1</v>
      </c>
      <c r="F24" s="212">
        <f t="shared" si="1"/>
        <v>-7.3500000000000014</v>
      </c>
      <c r="G24" s="214">
        <v>35</v>
      </c>
      <c r="H24" s="34"/>
    </row>
    <row r="25" spans="1:8" ht="15" customHeight="1" x14ac:dyDescent="0.25">
      <c r="A25" s="12" t="s">
        <v>42</v>
      </c>
      <c r="B25" s="212">
        <v>2500</v>
      </c>
      <c r="C25" s="212"/>
      <c r="D25" s="213">
        <v>1620</v>
      </c>
      <c r="E25" s="212">
        <v>376</v>
      </c>
      <c r="F25" s="212">
        <f t="shared" si="1"/>
        <v>880</v>
      </c>
      <c r="G25" s="214">
        <f t="shared" ref="G25:G33" si="2">B25</f>
        <v>2500</v>
      </c>
      <c r="H25" s="34" t="s">
        <v>43</v>
      </c>
    </row>
    <row r="26" spans="1:8" ht="15" customHeight="1" x14ac:dyDescent="0.25">
      <c r="A26" s="12" t="s">
        <v>44</v>
      </c>
      <c r="B26" s="212">
        <v>3000</v>
      </c>
      <c r="C26" s="213"/>
      <c r="D26" s="213">
        <v>1538</v>
      </c>
      <c r="E26" s="212">
        <v>0</v>
      </c>
      <c r="F26" s="212">
        <f t="shared" si="1"/>
        <v>1462</v>
      </c>
      <c r="G26" s="214">
        <v>1600</v>
      </c>
      <c r="H26" s="34" t="s">
        <v>45</v>
      </c>
    </row>
    <row r="27" spans="1:8" ht="15" customHeight="1" x14ac:dyDescent="0.25">
      <c r="A27" s="12" t="s">
        <v>46</v>
      </c>
      <c r="B27" s="212">
        <v>500</v>
      </c>
      <c r="C27" s="212"/>
      <c r="D27" s="213">
        <v>500</v>
      </c>
      <c r="E27" s="212">
        <v>0</v>
      </c>
      <c r="F27" s="212">
        <f t="shared" si="1"/>
        <v>0</v>
      </c>
      <c r="G27" s="214">
        <f t="shared" si="2"/>
        <v>500</v>
      </c>
      <c r="H27" s="34"/>
    </row>
    <row r="28" spans="1:8" ht="15" customHeight="1" x14ac:dyDescent="0.25">
      <c r="A28" s="12" t="s">
        <v>47</v>
      </c>
      <c r="B28" s="212">
        <v>1000</v>
      </c>
      <c r="C28" s="212"/>
      <c r="D28" s="213"/>
      <c r="E28" s="212">
        <v>0</v>
      </c>
      <c r="F28" s="212">
        <f t="shared" si="1"/>
        <v>1000</v>
      </c>
      <c r="G28" s="214">
        <v>0</v>
      </c>
      <c r="H28" s="34" t="s">
        <v>48</v>
      </c>
    </row>
    <row r="29" spans="1:8" ht="15" customHeight="1" x14ac:dyDescent="0.25">
      <c r="A29" s="12" t="s">
        <v>49</v>
      </c>
      <c r="B29" s="212">
        <v>6000</v>
      </c>
      <c r="C29" s="212">
        <v>65</v>
      </c>
      <c r="D29" s="213">
        <v>3051.66</v>
      </c>
      <c r="E29" s="212">
        <v>406</v>
      </c>
      <c r="F29" s="212">
        <f t="shared" si="1"/>
        <v>2948.34</v>
      </c>
      <c r="G29" s="214">
        <v>3000</v>
      </c>
      <c r="H29" s="34" t="s">
        <v>192</v>
      </c>
    </row>
    <row r="30" spans="1:8" ht="15" customHeight="1" x14ac:dyDescent="0.25">
      <c r="A30" s="12" t="s">
        <v>50</v>
      </c>
      <c r="B30" s="212">
        <v>300</v>
      </c>
      <c r="C30" s="212"/>
      <c r="D30" s="213">
        <v>364.37</v>
      </c>
      <c r="E30" s="212">
        <v>0</v>
      </c>
      <c r="F30" s="212">
        <f t="shared" si="1"/>
        <v>-64.37</v>
      </c>
      <c r="G30" s="214">
        <v>364</v>
      </c>
      <c r="H30" s="34" t="s">
        <v>51</v>
      </c>
    </row>
    <row r="31" spans="1:8" ht="15" customHeight="1" x14ac:dyDescent="0.25">
      <c r="A31" s="12" t="s">
        <v>52</v>
      </c>
      <c r="B31" s="212">
        <v>2600</v>
      </c>
      <c r="C31" s="212">
        <v>1609</v>
      </c>
      <c r="D31" s="213">
        <v>2566</v>
      </c>
      <c r="E31" s="212">
        <v>957</v>
      </c>
      <c r="F31" s="212">
        <f t="shared" si="1"/>
        <v>34</v>
      </c>
      <c r="G31" s="220">
        <f>D31</f>
        <v>2566</v>
      </c>
      <c r="H31" s="34" t="s">
        <v>53</v>
      </c>
    </row>
    <row r="32" spans="1:8" ht="15" customHeight="1" x14ac:dyDescent="0.25">
      <c r="A32" s="12" t="s">
        <v>54</v>
      </c>
      <c r="B32" s="212">
        <v>4000</v>
      </c>
      <c r="C32" s="212">
        <v>375</v>
      </c>
      <c r="D32" s="213">
        <v>3480.69</v>
      </c>
      <c r="E32" s="212">
        <v>703</v>
      </c>
      <c r="F32" s="212">
        <f t="shared" si="1"/>
        <v>519.30999999999995</v>
      </c>
      <c r="G32" s="214">
        <v>4500</v>
      </c>
      <c r="H32" s="34"/>
    </row>
    <row r="33" spans="1:8" ht="15" customHeight="1" x14ac:dyDescent="0.25">
      <c r="A33" s="12" t="s">
        <v>55</v>
      </c>
      <c r="B33" s="212">
        <v>8000</v>
      </c>
      <c r="C33" s="212"/>
      <c r="D33" s="213">
        <v>7874.76</v>
      </c>
      <c r="E33" s="212">
        <v>0</v>
      </c>
      <c r="F33" s="212">
        <f t="shared" si="1"/>
        <v>125.23999999999978</v>
      </c>
      <c r="G33" s="214">
        <f t="shared" si="2"/>
        <v>8000</v>
      </c>
      <c r="H33" s="34" t="s">
        <v>56</v>
      </c>
    </row>
    <row r="34" spans="1:8" ht="15" customHeight="1" x14ac:dyDescent="0.25">
      <c r="A34" s="12" t="s">
        <v>57</v>
      </c>
      <c r="B34" s="212">
        <v>3000</v>
      </c>
      <c r="C34" s="213">
        <v>135.94</v>
      </c>
      <c r="D34" s="213">
        <v>249.09</v>
      </c>
      <c r="E34" s="212">
        <v>60</v>
      </c>
      <c r="F34" s="212">
        <f t="shared" si="1"/>
        <v>2750.91</v>
      </c>
      <c r="G34" s="214">
        <v>500</v>
      </c>
      <c r="H34" s="34" t="s">
        <v>58</v>
      </c>
    </row>
    <row r="35" spans="1:8" ht="15" customHeight="1" x14ac:dyDescent="0.25">
      <c r="A35" s="12" t="s">
        <v>59</v>
      </c>
      <c r="B35" s="212">
        <v>5000</v>
      </c>
      <c r="C35" s="213">
        <v>55.32</v>
      </c>
      <c r="D35" s="213">
        <v>4114.7</v>
      </c>
      <c r="E35" s="212">
        <v>2025</v>
      </c>
      <c r="F35" s="212">
        <f t="shared" si="1"/>
        <v>885.30000000000018</v>
      </c>
      <c r="G35" s="214">
        <v>4500</v>
      </c>
      <c r="H35" s="34" t="s">
        <v>60</v>
      </c>
    </row>
    <row r="36" spans="1:8" ht="15" customHeight="1" x14ac:dyDescent="0.25">
      <c r="A36" s="12" t="s">
        <v>61</v>
      </c>
      <c r="B36" s="212">
        <v>100</v>
      </c>
      <c r="C36" s="212"/>
      <c r="D36" s="213">
        <v>401.9</v>
      </c>
      <c r="E36" s="212">
        <v>0</v>
      </c>
      <c r="F36" s="212">
        <f t="shared" si="1"/>
        <v>-301.89999999999998</v>
      </c>
      <c r="G36" s="214">
        <v>402</v>
      </c>
      <c r="H36" s="34" t="s">
        <v>62</v>
      </c>
    </row>
    <row r="37" spans="1:8" ht="15" customHeight="1" x14ac:dyDescent="0.25">
      <c r="A37" s="12" t="s">
        <v>63</v>
      </c>
      <c r="B37" s="212">
        <v>1000</v>
      </c>
      <c r="C37" s="212"/>
      <c r="D37" s="213">
        <v>400</v>
      </c>
      <c r="E37" s="212">
        <v>400</v>
      </c>
      <c r="F37" s="212">
        <f t="shared" si="1"/>
        <v>600</v>
      </c>
      <c r="G37" s="214">
        <v>400</v>
      </c>
      <c r="H37" s="34" t="s">
        <v>64</v>
      </c>
    </row>
    <row r="38" spans="1:8" s="61" customFormat="1" ht="15" customHeight="1" x14ac:dyDescent="0.3">
      <c r="A38" s="18" t="s">
        <v>65</v>
      </c>
      <c r="B38" s="217">
        <f t="shared" ref="B38:F38" si="3">SUM(B20:B37)</f>
        <v>219620</v>
      </c>
      <c r="C38" s="217">
        <f t="shared" si="3"/>
        <v>10937.050000000001</v>
      </c>
      <c r="D38" s="217">
        <f t="shared" si="3"/>
        <v>214855.83000000002</v>
      </c>
      <c r="E38" s="217">
        <f t="shared" si="3"/>
        <v>33627</v>
      </c>
      <c r="F38" s="217">
        <f t="shared" si="3"/>
        <v>4764.1699999999983</v>
      </c>
      <c r="G38" s="217">
        <f>SUM(G20:G37)</f>
        <v>229845</v>
      </c>
      <c r="H38" s="71"/>
    </row>
    <row r="39" spans="1:8" ht="15" customHeight="1" x14ac:dyDescent="0.25">
      <c r="B39" s="221"/>
      <c r="C39" s="221"/>
      <c r="D39" s="222"/>
      <c r="E39" s="222"/>
      <c r="F39" s="221"/>
      <c r="G39" s="223"/>
      <c r="H39" s="10"/>
    </row>
    <row r="40" spans="1:8" s="61" customFormat="1" ht="15" customHeight="1" thickBot="1" x14ac:dyDescent="0.35">
      <c r="A40" s="61" t="s">
        <v>66</v>
      </c>
      <c r="B40" s="190">
        <f>B17-B38</f>
        <v>117176</v>
      </c>
      <c r="C40" s="190">
        <f>C17-C38</f>
        <v>-10771.11</v>
      </c>
      <c r="D40" s="190">
        <f>D17-D38</f>
        <v>122157.35999999999</v>
      </c>
      <c r="E40" s="190">
        <f>E17-E38</f>
        <v>78433</v>
      </c>
      <c r="F40" s="190">
        <f>F38+F17</f>
        <v>4981.3599999999988</v>
      </c>
      <c r="G40" s="190">
        <f>G17-G38</f>
        <v>107301</v>
      </c>
    </row>
    <row r="41" spans="1:8" ht="15" customHeight="1" x14ac:dyDescent="0.25">
      <c r="A41" s="10"/>
      <c r="B41" s="128"/>
      <c r="C41" s="128"/>
      <c r="D41" s="136"/>
      <c r="E41" s="136"/>
      <c r="F41" s="128"/>
      <c r="G41" s="137"/>
      <c r="H41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K32"/>
  <sheetViews>
    <sheetView showGridLines="0" zoomScaleNormal="100" workbookViewId="0">
      <selection sqref="A1:XFD1048576"/>
    </sheetView>
  </sheetViews>
  <sheetFormatPr defaultColWidth="9.109375" defaultRowHeight="15" customHeight="1" x14ac:dyDescent="0.25"/>
  <cols>
    <col min="1" max="1" width="36.44140625" style="1" customWidth="1"/>
    <col min="2" max="2" width="19.44140625" style="180" customWidth="1"/>
    <col min="3" max="3" width="13.44140625" style="151" bestFit="1" customWidth="1"/>
    <col min="4" max="4" width="13.44140625" style="120" bestFit="1" customWidth="1"/>
    <col min="5" max="5" width="16.44140625" style="151" customWidth="1"/>
    <col min="6" max="6" width="14.109375" style="151" customWidth="1"/>
    <col min="7" max="7" width="100.6640625" style="1" customWidth="1"/>
    <col min="8" max="16384" width="9.109375" style="1"/>
  </cols>
  <sheetData>
    <row r="1" spans="1:11" ht="15" customHeight="1" thickBot="1" x14ac:dyDescent="0.3"/>
    <row r="2" spans="1:11" s="20" customFormat="1" ht="31.2" x14ac:dyDescent="0.3">
      <c r="A2" s="191" t="s">
        <v>67</v>
      </c>
      <c r="B2" s="181"/>
      <c r="C2" s="175"/>
      <c r="D2" s="174"/>
      <c r="E2" s="120"/>
      <c r="F2" s="120"/>
      <c r="G2" s="37"/>
    </row>
    <row r="3" spans="1:11" s="6" customFormat="1" ht="31.2" x14ac:dyDescent="0.3">
      <c r="B3" s="184" t="s">
        <v>1</v>
      </c>
      <c r="C3" s="185" t="s">
        <v>2</v>
      </c>
      <c r="D3" s="184" t="s">
        <v>32</v>
      </c>
      <c r="E3" s="184" t="s">
        <v>4</v>
      </c>
      <c r="F3" s="186" t="s">
        <v>5</v>
      </c>
      <c r="G3" s="72" t="s">
        <v>6</v>
      </c>
    </row>
    <row r="4" spans="1:11" s="6" customFormat="1" ht="15.6" x14ac:dyDescent="0.3">
      <c r="A4" s="73" t="s">
        <v>7</v>
      </c>
      <c r="B4" s="182"/>
      <c r="C4" s="182"/>
      <c r="D4" s="187"/>
      <c r="E4" s="182"/>
      <c r="F4" s="188"/>
      <c r="G4" s="99"/>
    </row>
    <row r="5" spans="1:11" x14ac:dyDescent="0.25">
      <c r="A5" s="4" t="s">
        <v>68</v>
      </c>
      <c r="B5" s="208">
        <v>0</v>
      </c>
      <c r="C5" s="208"/>
      <c r="D5" s="208"/>
      <c r="E5" s="208">
        <f>D5-B5</f>
        <v>0</v>
      </c>
      <c r="F5" s="208">
        <f>B5</f>
        <v>0</v>
      </c>
      <c r="G5" s="11"/>
    </row>
    <row r="6" spans="1:11" x14ac:dyDescent="0.25">
      <c r="A6" s="4" t="s">
        <v>69</v>
      </c>
      <c r="B6" s="208">
        <v>5000</v>
      </c>
      <c r="C6" s="208">
        <v>436</v>
      </c>
      <c r="D6" s="208">
        <v>5234</v>
      </c>
      <c r="E6" s="208">
        <f t="shared" ref="E6:E8" si="0">D6-B6</f>
        <v>234</v>
      </c>
      <c r="F6" s="208">
        <v>5440</v>
      </c>
      <c r="G6" s="11" t="s">
        <v>70</v>
      </c>
    </row>
    <row r="7" spans="1:11" x14ac:dyDescent="0.25">
      <c r="A7" s="30" t="s">
        <v>71</v>
      </c>
      <c r="B7" s="208">
        <v>20000</v>
      </c>
      <c r="C7" s="208"/>
      <c r="D7" s="208">
        <v>42722</v>
      </c>
      <c r="E7" s="208">
        <f t="shared" si="0"/>
        <v>22722</v>
      </c>
      <c r="F7" s="208">
        <v>42000</v>
      </c>
      <c r="G7" s="51" t="s">
        <v>72</v>
      </c>
    </row>
    <row r="8" spans="1:11" x14ac:dyDescent="0.25">
      <c r="A8" s="30" t="s">
        <v>73</v>
      </c>
      <c r="B8" s="208"/>
      <c r="C8" s="208"/>
      <c r="D8" s="208">
        <v>109</v>
      </c>
      <c r="E8" s="208">
        <f t="shared" si="0"/>
        <v>109</v>
      </c>
      <c r="F8" s="208">
        <v>109</v>
      </c>
      <c r="G8" s="51"/>
    </row>
    <row r="9" spans="1:11" s="59" customFormat="1" ht="15.6" x14ac:dyDescent="0.3">
      <c r="A9" s="44" t="s">
        <v>17</v>
      </c>
      <c r="B9" s="210">
        <f>SUM(B5:B7)</f>
        <v>25000</v>
      </c>
      <c r="C9" s="210">
        <f>SUM(C5:C7)</f>
        <v>436</v>
      </c>
      <c r="D9" s="210">
        <f>SUM(D6:D8)</f>
        <v>48065</v>
      </c>
      <c r="E9" s="210">
        <f>SUM(E5:E8)</f>
        <v>23065</v>
      </c>
      <c r="F9" s="210">
        <f>SUM(F5:F8)</f>
        <v>47549</v>
      </c>
      <c r="G9" s="75"/>
    </row>
    <row r="10" spans="1:11" s="42" customFormat="1" ht="15.6" x14ac:dyDescent="0.3">
      <c r="A10" s="76"/>
      <c r="B10" s="208"/>
      <c r="C10" s="208"/>
      <c r="D10" s="208"/>
      <c r="E10" s="208"/>
      <c r="F10" s="208"/>
      <c r="G10" s="77"/>
    </row>
    <row r="11" spans="1:11" ht="15.6" x14ac:dyDescent="0.25">
      <c r="A11" s="43" t="s">
        <v>18</v>
      </c>
      <c r="B11" s="208"/>
      <c r="C11" s="208"/>
      <c r="D11" s="208"/>
      <c r="E11" s="208"/>
      <c r="F11" s="208"/>
      <c r="G11" s="28"/>
    </row>
    <row r="12" spans="1:11" x14ac:dyDescent="0.25">
      <c r="A12" s="4" t="s">
        <v>68</v>
      </c>
      <c r="B12" s="208">
        <v>0</v>
      </c>
      <c r="C12" s="208"/>
      <c r="D12" s="208">
        <v>1022</v>
      </c>
      <c r="E12" s="208">
        <f t="shared" ref="E12:E29" si="1">B12-D12</f>
        <v>-1022</v>
      </c>
      <c r="F12" s="208">
        <f>D12</f>
        <v>1022</v>
      </c>
      <c r="G12" s="11" t="s">
        <v>74</v>
      </c>
    </row>
    <row r="13" spans="1:11" x14ac:dyDescent="0.25">
      <c r="A13" s="4" t="s">
        <v>69</v>
      </c>
      <c r="B13" s="208">
        <v>2000</v>
      </c>
      <c r="C13" s="208"/>
      <c r="D13" s="208">
        <v>954.69</v>
      </c>
      <c r="E13" s="208">
        <f t="shared" si="1"/>
        <v>1045.31</v>
      </c>
      <c r="F13" s="208">
        <v>1000</v>
      </c>
      <c r="G13" s="47" t="s">
        <v>75</v>
      </c>
      <c r="K13" s="1" t="s">
        <v>43</v>
      </c>
    </row>
    <row r="14" spans="1:11" x14ac:dyDescent="0.25">
      <c r="A14" s="4" t="s">
        <v>76</v>
      </c>
      <c r="B14" s="208">
        <v>5000</v>
      </c>
      <c r="C14" s="208"/>
      <c r="D14" s="208">
        <v>6</v>
      </c>
      <c r="E14" s="208">
        <f t="shared" si="1"/>
        <v>4994</v>
      </c>
      <c r="F14" s="208">
        <v>10</v>
      </c>
      <c r="G14" s="11" t="s">
        <v>77</v>
      </c>
    </row>
    <row r="15" spans="1:11" x14ac:dyDescent="0.25">
      <c r="A15" s="4" t="s">
        <v>78</v>
      </c>
      <c r="B15" s="208">
        <v>500</v>
      </c>
      <c r="C15" s="208"/>
      <c r="D15" s="208">
        <v>25.21</v>
      </c>
      <c r="E15" s="208">
        <f t="shared" si="1"/>
        <v>474.79</v>
      </c>
      <c r="F15" s="208">
        <v>1000</v>
      </c>
      <c r="G15" s="11" t="s">
        <v>79</v>
      </c>
    </row>
    <row r="16" spans="1:11" x14ac:dyDescent="0.25">
      <c r="A16" s="4" t="s">
        <v>80</v>
      </c>
      <c r="B16" s="208">
        <v>4000</v>
      </c>
      <c r="C16" s="208"/>
      <c r="D16" s="208">
        <v>1398.41</v>
      </c>
      <c r="E16" s="208">
        <f t="shared" si="1"/>
        <v>2601.59</v>
      </c>
      <c r="F16" s="208">
        <v>1400</v>
      </c>
      <c r="G16" s="11" t="s">
        <v>81</v>
      </c>
    </row>
    <row r="17" spans="1:8" x14ac:dyDescent="0.25">
      <c r="A17" s="4" t="s">
        <v>82</v>
      </c>
      <c r="B17" s="208">
        <v>3000</v>
      </c>
      <c r="C17" s="208">
        <v>34.909999999999997</v>
      </c>
      <c r="D17" s="208">
        <v>1939.1</v>
      </c>
      <c r="E17" s="208">
        <f t="shared" si="1"/>
        <v>1060.9000000000001</v>
      </c>
      <c r="F17" s="208">
        <v>2000</v>
      </c>
      <c r="G17" s="47"/>
    </row>
    <row r="18" spans="1:8" x14ac:dyDescent="0.25">
      <c r="A18" s="4" t="s">
        <v>83</v>
      </c>
      <c r="B18" s="208">
        <v>200</v>
      </c>
      <c r="C18" s="208"/>
      <c r="D18" s="208"/>
      <c r="E18" s="208">
        <f t="shared" si="1"/>
        <v>200</v>
      </c>
      <c r="F18" s="208">
        <v>0</v>
      </c>
      <c r="G18" s="11" t="s">
        <v>84</v>
      </c>
    </row>
    <row r="19" spans="1:8" x14ac:dyDescent="0.25">
      <c r="A19" s="4" t="s">
        <v>85</v>
      </c>
      <c r="B19" s="208">
        <v>40000</v>
      </c>
      <c r="C19" s="208"/>
      <c r="D19" s="208">
        <v>11841.6</v>
      </c>
      <c r="E19" s="208">
        <f t="shared" si="1"/>
        <v>28158.400000000001</v>
      </c>
      <c r="F19" s="208">
        <v>42000</v>
      </c>
      <c r="G19" s="1" t="s">
        <v>86</v>
      </c>
    </row>
    <row r="20" spans="1:8" x14ac:dyDescent="0.25">
      <c r="A20" s="4" t="s">
        <v>87</v>
      </c>
      <c r="B20" s="208">
        <v>3000</v>
      </c>
      <c r="C20" s="208"/>
      <c r="D20" s="208">
        <v>159.83000000000001</v>
      </c>
      <c r="E20" s="208">
        <f t="shared" si="1"/>
        <v>2840.17</v>
      </c>
      <c r="F20" s="208">
        <v>200</v>
      </c>
      <c r="G20" s="11" t="s">
        <v>88</v>
      </c>
    </row>
    <row r="21" spans="1:8" x14ac:dyDescent="0.25">
      <c r="A21" s="4" t="s">
        <v>89</v>
      </c>
      <c r="B21" s="208">
        <v>1000</v>
      </c>
      <c r="C21" s="208"/>
      <c r="D21" s="208"/>
      <c r="E21" s="208">
        <f t="shared" si="1"/>
        <v>1000</v>
      </c>
      <c r="F21" s="208">
        <v>0</v>
      </c>
      <c r="G21" s="11" t="s">
        <v>90</v>
      </c>
    </row>
    <row r="22" spans="1:8" x14ac:dyDescent="0.25">
      <c r="A22" s="4" t="s">
        <v>91</v>
      </c>
      <c r="B22" s="208">
        <v>3000</v>
      </c>
      <c r="C22" s="208"/>
      <c r="D22" s="208">
        <v>2896.61</v>
      </c>
      <c r="E22" s="208">
        <f t="shared" si="1"/>
        <v>103.38999999999987</v>
      </c>
      <c r="F22" s="208">
        <v>2900</v>
      </c>
      <c r="G22" s="47" t="s">
        <v>92</v>
      </c>
    </row>
    <row r="23" spans="1:8" x14ac:dyDescent="0.25">
      <c r="A23" s="4" t="s">
        <v>93</v>
      </c>
      <c r="B23" s="208">
        <v>9000</v>
      </c>
      <c r="C23" s="208"/>
      <c r="D23" s="208">
        <v>6372</v>
      </c>
      <c r="E23" s="208">
        <f t="shared" si="1"/>
        <v>2628</v>
      </c>
      <c r="F23" s="208">
        <f>B23</f>
        <v>9000</v>
      </c>
      <c r="G23" s="11"/>
    </row>
    <row r="24" spans="1:8" x14ac:dyDescent="0.25">
      <c r="A24" s="4" t="s">
        <v>73</v>
      </c>
      <c r="B24" s="208">
        <v>0</v>
      </c>
      <c r="C24" s="208"/>
      <c r="D24" s="208">
        <v>109</v>
      </c>
      <c r="E24" s="208">
        <f t="shared" si="1"/>
        <v>-109</v>
      </c>
      <c r="F24" s="208">
        <v>109</v>
      </c>
      <c r="G24" s="11" t="s">
        <v>94</v>
      </c>
    </row>
    <row r="25" spans="1:8" x14ac:dyDescent="0.25">
      <c r="A25" s="4" t="s">
        <v>95</v>
      </c>
      <c r="B25" s="208">
        <v>1500</v>
      </c>
      <c r="C25" s="208"/>
      <c r="D25" s="208">
        <v>1109.25</v>
      </c>
      <c r="E25" s="208">
        <f t="shared" si="1"/>
        <v>390.75</v>
      </c>
      <c r="F25" s="208">
        <f>B25</f>
        <v>1500</v>
      </c>
      <c r="G25" s="11" t="s">
        <v>96</v>
      </c>
    </row>
    <row r="26" spans="1:8" x14ac:dyDescent="0.25">
      <c r="A26" s="4" t="s">
        <v>97</v>
      </c>
      <c r="B26" s="208">
        <v>3000</v>
      </c>
      <c r="C26" s="208"/>
      <c r="D26" s="208">
        <v>2753.93</v>
      </c>
      <c r="E26" s="208">
        <f t="shared" si="1"/>
        <v>246.07000000000016</v>
      </c>
      <c r="F26" s="208">
        <v>4000</v>
      </c>
      <c r="G26" s="11" t="s">
        <v>98</v>
      </c>
    </row>
    <row r="27" spans="1:8" x14ac:dyDescent="0.25">
      <c r="A27" s="4" t="s">
        <v>99</v>
      </c>
      <c r="B27" s="208">
        <v>1320</v>
      </c>
      <c r="C27" s="208"/>
      <c r="D27" s="208"/>
      <c r="E27" s="208">
        <f t="shared" si="1"/>
        <v>1320</v>
      </c>
      <c r="F27" s="208">
        <v>500</v>
      </c>
      <c r="G27" s="11" t="s">
        <v>100</v>
      </c>
    </row>
    <row r="28" spans="1:8" x14ac:dyDescent="0.25">
      <c r="A28" s="4" t="s">
        <v>101</v>
      </c>
      <c r="B28" s="208">
        <v>3000</v>
      </c>
      <c r="C28" s="208">
        <v>186.44</v>
      </c>
      <c r="D28" s="208">
        <v>4009</v>
      </c>
      <c r="E28" s="208">
        <f t="shared" si="1"/>
        <v>-1009</v>
      </c>
      <c r="F28" s="208">
        <v>4009</v>
      </c>
      <c r="G28" s="11" t="s">
        <v>102</v>
      </c>
    </row>
    <row r="29" spans="1:8" x14ac:dyDescent="0.25">
      <c r="A29" s="4" t="s">
        <v>103</v>
      </c>
      <c r="B29" s="208">
        <v>2500</v>
      </c>
      <c r="C29" s="208">
        <v>150.25</v>
      </c>
      <c r="D29" s="208">
        <v>993.6</v>
      </c>
      <c r="E29" s="208">
        <f t="shared" si="1"/>
        <v>1506.4</v>
      </c>
      <c r="F29" s="208">
        <v>1200</v>
      </c>
      <c r="G29" s="11" t="s">
        <v>104</v>
      </c>
    </row>
    <row r="30" spans="1:8" ht="15.6" x14ac:dyDescent="0.3">
      <c r="A30" s="17" t="s">
        <v>65</v>
      </c>
      <c r="B30" s="183">
        <f>SUM(B12:B29)</f>
        <v>82020</v>
      </c>
      <c r="C30" s="183">
        <f>SUM(C12:C29)</f>
        <v>371.6</v>
      </c>
      <c r="D30" s="183">
        <f>SUM(D12:D29)</f>
        <v>35590.230000000003</v>
      </c>
      <c r="E30" s="183">
        <f>SUM(E12:E29)</f>
        <v>46429.770000000004</v>
      </c>
      <c r="F30" s="183">
        <f>SUM(F12:F29)</f>
        <v>71850</v>
      </c>
      <c r="G30" s="16"/>
    </row>
    <row r="31" spans="1:8" x14ac:dyDescent="0.25">
      <c r="C31" s="189"/>
      <c r="D31" s="180"/>
      <c r="E31" s="209"/>
      <c r="F31" s="209"/>
      <c r="G31" s="21"/>
      <c r="H31" s="20"/>
    </row>
    <row r="32" spans="1:8" s="59" customFormat="1" ht="15" customHeight="1" thickBot="1" x14ac:dyDescent="0.35">
      <c r="A32" s="17" t="s">
        <v>105</v>
      </c>
      <c r="B32" s="190">
        <f>B9-B30</f>
        <v>-57020</v>
      </c>
      <c r="C32" s="194">
        <f>C9-C30</f>
        <v>64.399999999999977</v>
      </c>
      <c r="D32" s="194">
        <f>D9-D30</f>
        <v>12474.769999999997</v>
      </c>
      <c r="E32" s="194">
        <f>E9+E30</f>
        <v>69494.77</v>
      </c>
      <c r="F32" s="192">
        <f>F9-F30</f>
        <v>-24301</v>
      </c>
    </row>
  </sheetData>
  <phoneticPr fontId="2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H49"/>
  <sheetViews>
    <sheetView showGridLines="0" tabSelected="1" zoomScaleNormal="100" workbookViewId="0">
      <pane xSplit="1" ySplit="3" topLeftCell="C4" activePane="bottomRight" state="frozen"/>
      <selection pane="topRight"/>
      <selection pane="bottomLeft"/>
      <selection pane="bottomRight" sqref="A1:XFD1048576"/>
    </sheetView>
  </sheetViews>
  <sheetFormatPr defaultColWidth="9.109375" defaultRowHeight="15" x14ac:dyDescent="0.25"/>
  <cols>
    <col min="1" max="1" width="46.6640625" style="1" customWidth="1"/>
    <col min="2" max="2" width="20.6640625" style="151" customWidth="1"/>
    <col min="3" max="3" width="13" style="151" customWidth="1"/>
    <col min="4" max="4" width="13.33203125" style="120" customWidth="1"/>
    <col min="5" max="5" width="16.109375" style="151" customWidth="1"/>
    <col min="6" max="6" width="16" style="151" customWidth="1"/>
    <col min="7" max="7" width="85.33203125" style="2" customWidth="1"/>
    <col min="8" max="16384" width="9.109375" style="1"/>
  </cols>
  <sheetData>
    <row r="1" spans="1:8" ht="15.6" thickBot="1" x14ac:dyDescent="0.3"/>
    <row r="2" spans="1:8" s="20" customFormat="1" ht="16.2" thickBot="1" x14ac:dyDescent="0.35">
      <c r="A2" s="172" t="s">
        <v>106</v>
      </c>
      <c r="B2" s="175"/>
      <c r="C2" s="175"/>
      <c r="D2" s="174"/>
      <c r="E2" s="120"/>
      <c r="F2" s="120"/>
      <c r="G2" s="37"/>
    </row>
    <row r="3" spans="1:8" ht="31.2" x14ac:dyDescent="0.3">
      <c r="B3" s="184" t="s">
        <v>1</v>
      </c>
      <c r="C3" s="185" t="s">
        <v>2</v>
      </c>
      <c r="D3" s="224" t="s">
        <v>32</v>
      </c>
      <c r="E3" s="224" t="s">
        <v>4</v>
      </c>
      <c r="F3" s="225" t="s">
        <v>5</v>
      </c>
      <c r="G3" s="107" t="s">
        <v>6</v>
      </c>
    </row>
    <row r="4" spans="1:8" ht="15.6" x14ac:dyDescent="0.3">
      <c r="A4" s="108" t="s">
        <v>7</v>
      </c>
      <c r="B4" s="152"/>
      <c r="C4" s="153"/>
      <c r="D4" s="176"/>
      <c r="E4" s="153"/>
      <c r="F4" s="154"/>
      <c r="G4" s="109"/>
    </row>
    <row r="5" spans="1:8" x14ac:dyDescent="0.25">
      <c r="A5" s="110" t="s">
        <v>107</v>
      </c>
      <c r="B5" s="208">
        <v>15000</v>
      </c>
      <c r="C5" s="208">
        <v>370</v>
      </c>
      <c r="D5" s="208">
        <v>14645</v>
      </c>
      <c r="E5" s="208">
        <f t="shared" ref="E5:E13" si="0">D5-B5</f>
        <v>-355</v>
      </c>
      <c r="F5" s="208">
        <v>16500</v>
      </c>
      <c r="G5" s="52" t="s">
        <v>193</v>
      </c>
    </row>
    <row r="6" spans="1:8" x14ac:dyDescent="0.25">
      <c r="A6" s="110" t="s">
        <v>108</v>
      </c>
      <c r="B6" s="208">
        <v>14000</v>
      </c>
      <c r="C6" s="208">
        <v>695</v>
      </c>
      <c r="D6" s="208">
        <v>15110.71</v>
      </c>
      <c r="E6" s="208">
        <f t="shared" si="0"/>
        <v>1110.7099999999991</v>
      </c>
      <c r="F6" s="208">
        <v>16000</v>
      </c>
      <c r="G6" s="52" t="s">
        <v>194</v>
      </c>
    </row>
    <row r="7" spans="1:8" x14ac:dyDescent="0.25">
      <c r="A7" s="110" t="s">
        <v>109</v>
      </c>
      <c r="B7" s="208">
        <v>1000</v>
      </c>
      <c r="C7" s="208"/>
      <c r="D7" s="208">
        <v>710</v>
      </c>
      <c r="E7" s="208">
        <f t="shared" si="0"/>
        <v>-290</v>
      </c>
      <c r="F7" s="208">
        <v>710</v>
      </c>
      <c r="G7" s="52"/>
    </row>
    <row r="8" spans="1:8" x14ac:dyDescent="0.25">
      <c r="A8" s="110" t="s">
        <v>110</v>
      </c>
      <c r="B8" s="208">
        <v>45</v>
      </c>
      <c r="C8" s="208"/>
      <c r="D8" s="208">
        <v>15</v>
      </c>
      <c r="E8" s="208">
        <f t="shared" si="0"/>
        <v>-30</v>
      </c>
      <c r="F8" s="208">
        <f>B8</f>
        <v>45</v>
      </c>
      <c r="G8" s="52"/>
    </row>
    <row r="9" spans="1:8" x14ac:dyDescent="0.25">
      <c r="A9" s="110" t="s">
        <v>111</v>
      </c>
      <c r="B9" s="208">
        <v>1500</v>
      </c>
      <c r="C9" s="208">
        <v>0</v>
      </c>
      <c r="D9" s="208">
        <v>8500</v>
      </c>
      <c r="E9" s="208">
        <f t="shared" si="0"/>
        <v>7000</v>
      </c>
      <c r="F9" s="208">
        <v>8500</v>
      </c>
      <c r="G9" s="52" t="s">
        <v>112</v>
      </c>
    </row>
    <row r="10" spans="1:8" x14ac:dyDescent="0.25">
      <c r="A10" s="110" t="s">
        <v>113</v>
      </c>
      <c r="B10" s="208">
        <v>30000</v>
      </c>
      <c r="C10" s="208"/>
      <c r="D10" s="208"/>
      <c r="E10" s="208">
        <f t="shared" si="0"/>
        <v>-30000</v>
      </c>
      <c r="F10" s="208">
        <v>0</v>
      </c>
      <c r="G10" s="52"/>
    </row>
    <row r="11" spans="1:8" x14ac:dyDescent="0.25">
      <c r="A11" s="63" t="s">
        <v>114</v>
      </c>
      <c r="B11" s="208">
        <v>13300</v>
      </c>
      <c r="C11" s="208"/>
      <c r="D11" s="208"/>
      <c r="E11" s="208">
        <f t="shared" si="0"/>
        <v>-13300</v>
      </c>
      <c r="F11" s="208">
        <v>0</v>
      </c>
      <c r="G11" s="52"/>
    </row>
    <row r="12" spans="1:8" x14ac:dyDescent="0.25">
      <c r="A12" s="62" t="s">
        <v>115</v>
      </c>
      <c r="B12" s="208">
        <v>17000</v>
      </c>
      <c r="C12" s="208"/>
      <c r="D12" s="208"/>
      <c r="E12" s="208">
        <f t="shared" si="0"/>
        <v>-17000</v>
      </c>
      <c r="F12" s="208">
        <v>0</v>
      </c>
      <c r="G12" s="3" t="s">
        <v>116</v>
      </c>
    </row>
    <row r="13" spans="1:8" s="2" customFormat="1" ht="15" customHeight="1" x14ac:dyDescent="0.25">
      <c r="A13" s="62" t="s">
        <v>117</v>
      </c>
      <c r="B13" s="208"/>
      <c r="C13" s="208"/>
      <c r="D13" s="208"/>
      <c r="E13" s="208">
        <f t="shared" si="0"/>
        <v>0</v>
      </c>
      <c r="F13" s="208">
        <f>D13-B13</f>
        <v>0</v>
      </c>
      <c r="G13" s="60"/>
      <c r="H13" s="48" t="s">
        <v>118</v>
      </c>
    </row>
    <row r="14" spans="1:8" ht="15.6" x14ac:dyDescent="0.3">
      <c r="A14" s="78" t="s">
        <v>17</v>
      </c>
      <c r="B14" s="192">
        <f>SUM(B5:B13)</f>
        <v>91845</v>
      </c>
      <c r="C14" s="192">
        <f>SUM(C5:C13)</f>
        <v>1065</v>
      </c>
      <c r="D14" s="192">
        <f>SUM(D5:D13)</f>
        <v>38980.71</v>
      </c>
      <c r="E14" s="192">
        <f>SUM(E5:E13)</f>
        <v>-52864.29</v>
      </c>
      <c r="F14" s="192">
        <f>SUM(F5:F13)</f>
        <v>41755</v>
      </c>
      <c r="G14" s="83"/>
    </row>
    <row r="15" spans="1:8" x14ac:dyDescent="0.25">
      <c r="A15" s="110"/>
      <c r="B15" s="206"/>
      <c r="C15" s="206"/>
      <c r="D15" s="205"/>
      <c r="E15" s="206"/>
      <c r="F15" s="204"/>
      <c r="G15" s="52"/>
    </row>
    <row r="16" spans="1:8" ht="15.6" x14ac:dyDescent="0.3">
      <c r="A16" s="111" t="s">
        <v>18</v>
      </c>
      <c r="B16" s="203"/>
      <c r="C16" s="203"/>
      <c r="D16" s="202"/>
      <c r="E16" s="201"/>
      <c r="F16" s="200"/>
      <c r="G16" s="112"/>
    </row>
    <row r="17" spans="1:7" ht="15.6" x14ac:dyDescent="0.25">
      <c r="A17" s="110" t="s">
        <v>107</v>
      </c>
      <c r="B17" s="208">
        <v>600</v>
      </c>
      <c r="C17" s="208"/>
      <c r="D17" s="208"/>
      <c r="E17" s="208">
        <f t="shared" ref="E17:E40" si="1">B17-D17</f>
        <v>600</v>
      </c>
      <c r="F17" s="208">
        <v>200</v>
      </c>
      <c r="G17" s="114" t="s">
        <v>119</v>
      </c>
    </row>
    <row r="18" spans="1:7" ht="15.6" x14ac:dyDescent="0.25">
      <c r="A18" s="110" t="s">
        <v>108</v>
      </c>
      <c r="B18" s="208">
        <v>500</v>
      </c>
      <c r="C18" s="208"/>
      <c r="D18" s="208"/>
      <c r="E18" s="208">
        <f t="shared" si="1"/>
        <v>500</v>
      </c>
      <c r="F18" s="208">
        <v>200</v>
      </c>
      <c r="G18" s="114" t="s">
        <v>119</v>
      </c>
    </row>
    <row r="19" spans="1:7" x14ac:dyDescent="0.25">
      <c r="A19" s="110" t="s">
        <v>109</v>
      </c>
      <c r="B19" s="208">
        <v>500</v>
      </c>
      <c r="C19" s="208"/>
      <c r="D19" s="208">
        <v>89.25</v>
      </c>
      <c r="E19" s="208">
        <f t="shared" si="1"/>
        <v>410.75</v>
      </c>
      <c r="F19" s="208">
        <v>500</v>
      </c>
      <c r="G19" s="56" t="s">
        <v>120</v>
      </c>
    </row>
    <row r="20" spans="1:7" x14ac:dyDescent="0.25">
      <c r="A20" s="110" t="s">
        <v>110</v>
      </c>
      <c r="B20" s="208">
        <v>200</v>
      </c>
      <c r="C20" s="208"/>
      <c r="D20" s="208"/>
      <c r="E20" s="208">
        <f t="shared" si="1"/>
        <v>200</v>
      </c>
      <c r="F20" s="208">
        <f>B20</f>
        <v>200</v>
      </c>
      <c r="G20" s="55"/>
    </row>
    <row r="21" spans="1:7" x14ac:dyDescent="0.25">
      <c r="A21" s="110" t="s">
        <v>111</v>
      </c>
      <c r="B21" s="208">
        <v>1500</v>
      </c>
      <c r="C21" s="208"/>
      <c r="D21" s="208"/>
      <c r="E21" s="208">
        <f t="shared" si="1"/>
        <v>1500</v>
      </c>
      <c r="F21" s="208">
        <v>8500</v>
      </c>
      <c r="G21" s="55" t="s">
        <v>121</v>
      </c>
    </row>
    <row r="22" spans="1:7" x14ac:dyDescent="0.25">
      <c r="A22" s="110" t="s">
        <v>39</v>
      </c>
      <c r="B22" s="208">
        <v>3000</v>
      </c>
      <c r="C22" s="208"/>
      <c r="D22" s="208">
        <v>426.3</v>
      </c>
      <c r="E22" s="208">
        <f t="shared" si="1"/>
        <v>2573.6999999999998</v>
      </c>
      <c r="F22" s="208">
        <v>500</v>
      </c>
      <c r="G22" s="55"/>
    </row>
    <row r="23" spans="1:7" x14ac:dyDescent="0.25">
      <c r="A23" s="110" t="s">
        <v>122</v>
      </c>
      <c r="B23" s="208">
        <v>18000</v>
      </c>
      <c r="C23" s="208"/>
      <c r="D23" s="208">
        <v>18756.419999999998</v>
      </c>
      <c r="E23" s="208">
        <f t="shared" si="1"/>
        <v>-756.41999999999825</v>
      </c>
      <c r="F23" s="208">
        <v>18756</v>
      </c>
      <c r="G23" s="55" t="s">
        <v>123</v>
      </c>
    </row>
    <row r="24" spans="1:7" x14ac:dyDescent="0.25">
      <c r="A24" s="110" t="s">
        <v>124</v>
      </c>
      <c r="B24" s="208">
        <v>5000</v>
      </c>
      <c r="C24" s="208">
        <v>115.93</v>
      </c>
      <c r="D24" s="208">
        <v>605.03</v>
      </c>
      <c r="E24" s="208">
        <f t="shared" si="1"/>
        <v>4394.97</v>
      </c>
      <c r="F24" s="208">
        <v>1000</v>
      </c>
      <c r="G24" s="55" t="s">
        <v>125</v>
      </c>
    </row>
    <row r="25" spans="1:7" x14ac:dyDescent="0.25">
      <c r="A25" s="110" t="s">
        <v>126</v>
      </c>
      <c r="B25" s="208">
        <v>2000</v>
      </c>
      <c r="C25" s="208"/>
      <c r="D25" s="208">
        <v>265.73</v>
      </c>
      <c r="E25" s="208">
        <f t="shared" si="1"/>
        <v>1734.27</v>
      </c>
      <c r="F25" s="208">
        <v>500</v>
      </c>
      <c r="G25" s="55" t="s">
        <v>127</v>
      </c>
    </row>
    <row r="26" spans="1:7" x14ac:dyDescent="0.25">
      <c r="A26" s="110" t="s">
        <v>128</v>
      </c>
      <c r="B26" s="208">
        <v>13300</v>
      </c>
      <c r="C26" s="208"/>
      <c r="D26" s="208"/>
      <c r="E26" s="208">
        <f t="shared" si="1"/>
        <v>13300</v>
      </c>
      <c r="F26" s="208">
        <v>0</v>
      </c>
      <c r="G26" s="52" t="s">
        <v>129</v>
      </c>
    </row>
    <row r="27" spans="1:7" x14ac:dyDescent="0.25">
      <c r="A27" s="110" t="s">
        <v>130</v>
      </c>
      <c r="B27" s="208">
        <v>4200</v>
      </c>
      <c r="C27" s="208"/>
      <c r="D27" s="208">
        <v>1364.25</v>
      </c>
      <c r="E27" s="208">
        <f t="shared" si="1"/>
        <v>2835.75</v>
      </c>
      <c r="F27" s="208">
        <f>B27</f>
        <v>4200</v>
      </c>
      <c r="G27" s="52" t="s">
        <v>131</v>
      </c>
    </row>
    <row r="28" spans="1:7" x14ac:dyDescent="0.25">
      <c r="A28" s="110" t="s">
        <v>132</v>
      </c>
      <c r="B28" s="208">
        <v>30000</v>
      </c>
      <c r="C28" s="208"/>
      <c r="D28" s="208"/>
      <c r="E28" s="208">
        <f t="shared" si="1"/>
        <v>30000</v>
      </c>
      <c r="F28" s="208">
        <v>0</v>
      </c>
      <c r="G28" s="52" t="s">
        <v>129</v>
      </c>
    </row>
    <row r="29" spans="1:7" x14ac:dyDescent="0.25">
      <c r="A29" s="110" t="s">
        <v>133</v>
      </c>
      <c r="B29" s="208">
        <v>2500</v>
      </c>
      <c r="C29" s="208"/>
      <c r="D29" s="208">
        <v>210.23</v>
      </c>
      <c r="E29" s="208">
        <f t="shared" si="1"/>
        <v>2289.77</v>
      </c>
      <c r="F29" s="208">
        <v>210</v>
      </c>
      <c r="G29" s="52" t="s">
        <v>134</v>
      </c>
    </row>
    <row r="30" spans="1:7" s="65" customFormat="1" ht="30" x14ac:dyDescent="0.3">
      <c r="A30" s="113" t="s">
        <v>135</v>
      </c>
      <c r="B30" s="226">
        <v>8000</v>
      </c>
      <c r="C30" s="226">
        <v>720.59</v>
      </c>
      <c r="D30" s="226">
        <v>12456.8</v>
      </c>
      <c r="E30" s="226">
        <f t="shared" si="1"/>
        <v>-4456.7999999999993</v>
      </c>
      <c r="F30" s="226">
        <v>13100</v>
      </c>
      <c r="G30" s="115" t="s">
        <v>136</v>
      </c>
    </row>
    <row r="31" spans="1:7" x14ac:dyDescent="0.25">
      <c r="A31" s="110" t="s">
        <v>137</v>
      </c>
      <c r="B31" s="208">
        <v>500</v>
      </c>
      <c r="C31" s="208"/>
      <c r="D31" s="208">
        <v>440.03</v>
      </c>
      <c r="E31" s="208">
        <f t="shared" si="1"/>
        <v>59.970000000000027</v>
      </c>
      <c r="F31" s="208">
        <v>440</v>
      </c>
      <c r="G31" s="52" t="s">
        <v>138</v>
      </c>
    </row>
    <row r="32" spans="1:7" x14ac:dyDescent="0.25">
      <c r="A32" s="110" t="s">
        <v>139</v>
      </c>
      <c r="B32" s="208">
        <v>350</v>
      </c>
      <c r="C32" s="208"/>
      <c r="D32" s="208">
        <v>154</v>
      </c>
      <c r="E32" s="208">
        <f t="shared" si="1"/>
        <v>196</v>
      </c>
      <c r="F32" s="208">
        <v>250</v>
      </c>
      <c r="G32" s="52" t="s">
        <v>140</v>
      </c>
    </row>
    <row r="33" spans="1:7" x14ac:dyDescent="0.25">
      <c r="A33" s="110" t="s">
        <v>141</v>
      </c>
      <c r="B33" s="208">
        <v>500</v>
      </c>
      <c r="C33" s="208"/>
      <c r="D33" s="208">
        <v>226</v>
      </c>
      <c r="E33" s="208">
        <f t="shared" si="1"/>
        <v>274</v>
      </c>
      <c r="F33" s="208">
        <v>1000</v>
      </c>
      <c r="G33" s="52" t="s">
        <v>142</v>
      </c>
    </row>
    <row r="34" spans="1:7" x14ac:dyDescent="0.25">
      <c r="A34" s="110" t="s">
        <v>143</v>
      </c>
      <c r="B34" s="208">
        <v>22000</v>
      </c>
      <c r="C34" s="208"/>
      <c r="D34" s="208">
        <v>1260</v>
      </c>
      <c r="E34" s="208">
        <f t="shared" si="1"/>
        <v>20740</v>
      </c>
      <c r="F34" s="208">
        <v>10000</v>
      </c>
      <c r="G34" s="52" t="s">
        <v>144</v>
      </c>
    </row>
    <row r="35" spans="1:7" ht="30" x14ac:dyDescent="0.25">
      <c r="A35" s="227" t="s">
        <v>145</v>
      </c>
      <c r="B35" s="226">
        <v>1500</v>
      </c>
      <c r="C35" s="226">
        <v>31.79</v>
      </c>
      <c r="D35" s="226">
        <v>2594.21</v>
      </c>
      <c r="E35" s="226">
        <f t="shared" si="1"/>
        <v>-1094.21</v>
      </c>
      <c r="F35" s="226">
        <v>3000</v>
      </c>
      <c r="G35" s="116" t="s">
        <v>146</v>
      </c>
    </row>
    <row r="36" spans="1:7" x14ac:dyDescent="0.25">
      <c r="A36" s="110" t="s">
        <v>147</v>
      </c>
      <c r="B36" s="208">
        <v>700</v>
      </c>
      <c r="C36" s="208"/>
      <c r="D36" s="208">
        <v>793.37</v>
      </c>
      <c r="E36" s="208">
        <f t="shared" si="1"/>
        <v>-93.37</v>
      </c>
      <c r="F36" s="208">
        <v>793</v>
      </c>
      <c r="G36" s="52" t="s">
        <v>148</v>
      </c>
    </row>
    <row r="37" spans="1:7" x14ac:dyDescent="0.25">
      <c r="A37" s="110" t="s">
        <v>149</v>
      </c>
      <c r="B37" s="208">
        <v>1100</v>
      </c>
      <c r="C37" s="208"/>
      <c r="D37" s="208">
        <v>1255</v>
      </c>
      <c r="E37" s="208">
        <f t="shared" si="1"/>
        <v>-155</v>
      </c>
      <c r="F37" s="208">
        <v>1255</v>
      </c>
      <c r="G37" s="52"/>
    </row>
    <row r="38" spans="1:7" x14ac:dyDescent="0.25">
      <c r="A38" s="110" t="s">
        <v>150</v>
      </c>
      <c r="B38" s="208">
        <v>500</v>
      </c>
      <c r="C38" s="208"/>
      <c r="D38" s="208"/>
      <c r="E38" s="208">
        <f t="shared" si="1"/>
        <v>500</v>
      </c>
      <c r="F38" s="208">
        <v>200</v>
      </c>
      <c r="G38" s="52"/>
    </row>
    <row r="39" spans="1:7" x14ac:dyDescent="0.25">
      <c r="A39" s="110" t="s">
        <v>151</v>
      </c>
      <c r="B39" s="208">
        <v>2500</v>
      </c>
      <c r="C39" s="208">
        <v>180</v>
      </c>
      <c r="D39" s="208">
        <v>919</v>
      </c>
      <c r="E39" s="208">
        <f t="shared" si="1"/>
        <v>1581</v>
      </c>
      <c r="F39" s="208">
        <v>919</v>
      </c>
      <c r="G39" s="52" t="s">
        <v>152</v>
      </c>
    </row>
    <row r="40" spans="1:7" x14ac:dyDescent="0.25">
      <c r="A40" s="110" t="s">
        <v>153</v>
      </c>
      <c r="B40" s="208">
        <v>200</v>
      </c>
      <c r="C40" s="208"/>
      <c r="D40" s="208">
        <v>131.25</v>
      </c>
      <c r="E40" s="208">
        <f t="shared" si="1"/>
        <v>68.75</v>
      </c>
      <c r="F40" s="208">
        <v>131</v>
      </c>
      <c r="G40" s="55" t="s">
        <v>154</v>
      </c>
    </row>
    <row r="41" spans="1:7" ht="15.6" x14ac:dyDescent="0.3">
      <c r="A41" s="78" t="s">
        <v>65</v>
      </c>
      <c r="B41" s="207">
        <f>SUM(B17:B40)</f>
        <v>119150</v>
      </c>
      <c r="C41" s="207">
        <f>SUM(C17:C40)</f>
        <v>1048.31</v>
      </c>
      <c r="D41" s="207">
        <f>SUM(D17:D40)</f>
        <v>41946.869999999995</v>
      </c>
      <c r="E41" s="207">
        <f>SUM(E17:E40)</f>
        <v>77203.13</v>
      </c>
      <c r="F41" s="207">
        <f>SUM(F17:F40)</f>
        <v>65854</v>
      </c>
      <c r="G41" s="117"/>
    </row>
    <row r="42" spans="1:7" x14ac:dyDescent="0.25">
      <c r="A42" s="64"/>
      <c r="B42" s="199"/>
      <c r="C42" s="199"/>
      <c r="D42" s="198"/>
      <c r="E42" s="199"/>
      <c r="F42" s="199"/>
    </row>
    <row r="43" spans="1:7" ht="15.6" x14ac:dyDescent="0.3">
      <c r="A43" s="82" t="s">
        <v>155</v>
      </c>
      <c r="B43" s="192">
        <f>B14-B41</f>
        <v>-27305</v>
      </c>
      <c r="C43" s="197">
        <f>C14-C41</f>
        <v>16.690000000000055</v>
      </c>
      <c r="D43" s="192">
        <f>D14-D41</f>
        <v>-2966.1599999999962</v>
      </c>
      <c r="E43" s="197">
        <f>E14+E41</f>
        <v>24338.840000000004</v>
      </c>
      <c r="F43" s="192">
        <f>F14-F41</f>
        <v>-24099</v>
      </c>
    </row>
    <row r="44" spans="1:7" x14ac:dyDescent="0.25">
      <c r="A44" s="64"/>
      <c r="B44" s="196"/>
      <c r="C44" s="196"/>
      <c r="D44" s="195"/>
      <c r="E44" s="196"/>
      <c r="F44" s="196"/>
    </row>
    <row r="45" spans="1:7" x14ac:dyDescent="0.25">
      <c r="A45" s="64"/>
    </row>
    <row r="49" spans="3:3" x14ac:dyDescent="0.25">
      <c r="C49" s="151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11"/>
  <sheetViews>
    <sheetView showGridLines="0" zoomScaleNormal="100" workbookViewId="0">
      <selection sqref="A1:XFD1048576"/>
    </sheetView>
  </sheetViews>
  <sheetFormatPr defaultColWidth="9.109375" defaultRowHeight="15" customHeight="1" x14ac:dyDescent="0.25"/>
  <cols>
    <col min="1" max="1" width="29.109375" style="1" customWidth="1"/>
    <col min="2" max="2" width="17" style="26" customWidth="1"/>
    <col min="3" max="3" width="11.109375" style="118" customWidth="1"/>
    <col min="4" max="4" width="13" style="118" customWidth="1"/>
    <col min="5" max="5" width="12.33203125" style="26" hidden="1" customWidth="1"/>
    <col min="6" max="6" width="13.33203125" style="26" customWidth="1"/>
    <col min="7" max="7" width="13.88671875" style="26" customWidth="1"/>
    <col min="8" max="8" width="31" style="1" bestFit="1" customWidth="1"/>
    <col min="9" max="16384" width="9.109375" style="1"/>
  </cols>
  <sheetData>
    <row r="1" spans="1:8" ht="15" customHeight="1" thickBot="1" x14ac:dyDescent="0.3"/>
    <row r="2" spans="1:8" s="20" customFormat="1" ht="16.2" thickBot="1" x14ac:dyDescent="0.35">
      <c r="A2" s="172" t="s">
        <v>156</v>
      </c>
      <c r="B2" s="177"/>
      <c r="C2" s="178"/>
      <c r="D2" s="179"/>
      <c r="E2" s="37"/>
      <c r="F2" s="37"/>
      <c r="G2" s="37"/>
    </row>
    <row r="3" spans="1:8" s="6" customFormat="1" ht="36.9" customHeight="1" x14ac:dyDescent="0.3">
      <c r="B3" s="100" t="s">
        <v>157</v>
      </c>
      <c r="C3" s="122" t="s">
        <v>2</v>
      </c>
      <c r="D3" s="119" t="s">
        <v>32</v>
      </c>
      <c r="E3" s="74" t="s">
        <v>33</v>
      </c>
      <c r="F3" s="74" t="s">
        <v>4</v>
      </c>
      <c r="G3" s="101" t="s">
        <v>5</v>
      </c>
      <c r="H3" s="72" t="s">
        <v>6</v>
      </c>
    </row>
    <row r="4" spans="1:8" s="20" customFormat="1" ht="15" customHeight="1" x14ac:dyDescent="0.3">
      <c r="A4" s="93" t="s">
        <v>7</v>
      </c>
      <c r="B4" s="228">
        <v>0</v>
      </c>
      <c r="C4" s="228"/>
      <c r="D4" s="228"/>
      <c r="E4" s="228">
        <v>0</v>
      </c>
      <c r="F4" s="228">
        <v>0</v>
      </c>
      <c r="G4" s="228">
        <v>0</v>
      </c>
      <c r="H4" s="81"/>
    </row>
    <row r="5" spans="1:8" ht="15" customHeight="1" x14ac:dyDescent="0.3">
      <c r="A5" s="17" t="s">
        <v>17</v>
      </c>
      <c r="B5" s="229">
        <f>SUM(B4)</f>
        <v>0</v>
      </c>
      <c r="C5" s="229"/>
      <c r="D5" s="229"/>
      <c r="E5" s="229">
        <f t="shared" ref="E5:G5" si="0">SUM(E4)</f>
        <v>0</v>
      </c>
      <c r="F5" s="229">
        <f t="shared" si="0"/>
        <v>0</v>
      </c>
      <c r="G5" s="229">
        <f t="shared" si="0"/>
        <v>0</v>
      </c>
      <c r="H5" s="24"/>
    </row>
    <row r="6" spans="1:8" s="20" customFormat="1" ht="15" customHeight="1" x14ac:dyDescent="0.3">
      <c r="A6" s="79"/>
      <c r="B6" s="228"/>
      <c r="C6" s="228"/>
      <c r="D6" s="228"/>
      <c r="E6" s="228"/>
      <c r="F6" s="228"/>
      <c r="G6" s="228"/>
      <c r="H6" s="24"/>
    </row>
    <row r="7" spans="1:8" ht="15" customHeight="1" x14ac:dyDescent="0.25">
      <c r="A7" s="19" t="s">
        <v>158</v>
      </c>
      <c r="B7" s="230"/>
      <c r="C7" s="230"/>
      <c r="D7" s="230"/>
      <c r="E7" s="230"/>
      <c r="F7" s="230"/>
      <c r="G7" s="230"/>
      <c r="H7" s="25"/>
    </row>
    <row r="8" spans="1:8" ht="15" customHeight="1" x14ac:dyDescent="0.25">
      <c r="A8" s="4" t="s">
        <v>11</v>
      </c>
      <c r="B8" s="231">
        <v>2000</v>
      </c>
      <c r="C8" s="231"/>
      <c r="D8" s="231">
        <v>2497.58</v>
      </c>
      <c r="E8" s="231">
        <v>78</v>
      </c>
      <c r="F8" s="208">
        <f>B8-D8</f>
        <v>-497.57999999999993</v>
      </c>
      <c r="G8" s="232">
        <v>2498</v>
      </c>
      <c r="H8" s="23" t="s">
        <v>159</v>
      </c>
    </row>
    <row r="9" spans="1:8" ht="15" customHeight="1" x14ac:dyDescent="0.3">
      <c r="A9" s="44" t="s">
        <v>65</v>
      </c>
      <c r="B9" s="192">
        <f>SUM(B8)</f>
        <v>2000</v>
      </c>
      <c r="C9" s="192">
        <f t="shared" ref="C9:G9" si="1">SUM(C8)</f>
        <v>0</v>
      </c>
      <c r="D9" s="192">
        <f t="shared" si="1"/>
        <v>2497.58</v>
      </c>
      <c r="E9" s="192">
        <f t="shared" si="1"/>
        <v>78</v>
      </c>
      <c r="F9" s="192">
        <f t="shared" si="1"/>
        <v>-497.57999999999993</v>
      </c>
      <c r="G9" s="192">
        <f t="shared" si="1"/>
        <v>2498</v>
      </c>
      <c r="H9" s="80"/>
    </row>
    <row r="10" spans="1:8" s="20" customFormat="1" ht="15" customHeight="1" x14ac:dyDescent="0.3">
      <c r="B10" s="233"/>
      <c r="C10" s="233"/>
      <c r="D10" s="233"/>
      <c r="E10" s="233"/>
      <c r="F10" s="233"/>
      <c r="G10" s="233"/>
    </row>
    <row r="11" spans="1:8" ht="15" customHeight="1" x14ac:dyDescent="0.3">
      <c r="A11" s="83" t="s">
        <v>66</v>
      </c>
      <c r="B11" s="192">
        <f>B5-B9</f>
        <v>-2000</v>
      </c>
      <c r="C11" s="192">
        <f t="shared" ref="C11:E11" si="2">C5-C9</f>
        <v>0</v>
      </c>
      <c r="D11" s="192">
        <f t="shared" si="2"/>
        <v>-2497.58</v>
      </c>
      <c r="E11" s="192">
        <f t="shared" si="2"/>
        <v>-78</v>
      </c>
      <c r="F11" s="192">
        <f>F9-F5</f>
        <v>-497.57999999999993</v>
      </c>
      <c r="G11" s="192">
        <f>G5-G9</f>
        <v>-2498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G22"/>
  <sheetViews>
    <sheetView showGridLines="0" workbookViewId="0">
      <pane xSplit="1" ySplit="3" topLeftCell="B4" activePane="bottomRight" state="frozen"/>
      <selection pane="topRight"/>
      <selection pane="bottomLeft"/>
      <selection pane="bottomRight" sqref="A1:XFD1048576"/>
    </sheetView>
  </sheetViews>
  <sheetFormatPr defaultColWidth="9.109375" defaultRowHeight="15" customHeight="1" x14ac:dyDescent="0.25"/>
  <cols>
    <col min="1" max="1" width="33.33203125" style="1" customWidth="1"/>
    <col min="2" max="2" width="15" style="26" customWidth="1"/>
    <col min="3" max="3" width="13.109375" style="120" customWidth="1"/>
    <col min="4" max="4" width="11.44140625" style="121" customWidth="1"/>
    <col min="5" max="5" width="15.6640625" style="1" customWidth="1"/>
    <col min="6" max="6" width="14.6640625" style="1" customWidth="1"/>
    <col min="7" max="7" width="34.6640625" style="1" bestFit="1" customWidth="1"/>
    <col min="8" max="16384" width="9.109375" style="1"/>
  </cols>
  <sheetData>
    <row r="1" spans="1:7" ht="15" customHeight="1" thickBot="1" x14ac:dyDescent="0.3"/>
    <row r="2" spans="1:7" s="20" customFormat="1" ht="16.2" thickBot="1" x14ac:dyDescent="0.35">
      <c r="A2" s="172" t="s">
        <v>160</v>
      </c>
      <c r="B2" s="177"/>
      <c r="C2" s="173"/>
      <c r="D2" s="170"/>
      <c r="E2" s="37"/>
      <c r="F2" s="37"/>
      <c r="G2" s="37"/>
    </row>
    <row r="3" spans="1:7" s="6" customFormat="1" ht="31.2" x14ac:dyDescent="0.3">
      <c r="B3" s="74" t="s">
        <v>161</v>
      </c>
      <c r="C3" s="185" t="s">
        <v>2</v>
      </c>
      <c r="D3" s="74" t="s">
        <v>32</v>
      </c>
      <c r="E3" s="72" t="s">
        <v>4</v>
      </c>
      <c r="F3" s="96" t="s">
        <v>5</v>
      </c>
      <c r="G3" s="72" t="s">
        <v>6</v>
      </c>
    </row>
    <row r="4" spans="1:7" ht="15.6" x14ac:dyDescent="0.3">
      <c r="A4" s="92" t="s">
        <v>162</v>
      </c>
      <c r="B4" s="102"/>
      <c r="C4" s="124"/>
      <c r="D4" s="125"/>
      <c r="E4" s="81"/>
      <c r="F4" s="81"/>
      <c r="G4" s="81"/>
    </row>
    <row r="5" spans="1:7" x14ac:dyDescent="0.25">
      <c r="A5" s="84" t="s">
        <v>163</v>
      </c>
      <c r="B5" s="234">
        <v>0</v>
      </c>
      <c r="C5" s="235"/>
      <c r="D5" s="234">
        <v>752.95</v>
      </c>
      <c r="E5" s="234">
        <f>D5-B5</f>
        <v>752.95</v>
      </c>
      <c r="F5" s="235">
        <f>D5</f>
        <v>752.95</v>
      </c>
      <c r="G5" s="4" t="s">
        <v>164</v>
      </c>
    </row>
    <row r="6" spans="1:7" ht="15.6" x14ac:dyDescent="0.3">
      <c r="A6" s="85" t="s">
        <v>17</v>
      </c>
      <c r="B6" s="239">
        <f>B5</f>
        <v>0</v>
      </c>
      <c r="C6" s="239">
        <f>C5</f>
        <v>0</v>
      </c>
      <c r="D6" s="239">
        <f>D5</f>
        <v>752.95</v>
      </c>
      <c r="E6" s="239">
        <f>E5</f>
        <v>752.95</v>
      </c>
      <c r="F6" s="239">
        <f>F5</f>
        <v>752.95</v>
      </c>
      <c r="G6" s="16"/>
    </row>
    <row r="7" spans="1:7" s="20" customFormat="1" ht="15.6" x14ac:dyDescent="0.3">
      <c r="A7" s="86"/>
      <c r="B7" s="235"/>
      <c r="C7" s="235"/>
      <c r="D7" s="235"/>
      <c r="E7" s="235"/>
      <c r="F7" s="235"/>
      <c r="G7" s="16"/>
    </row>
    <row r="8" spans="1:7" ht="15.6" x14ac:dyDescent="0.25">
      <c r="A8" s="87" t="s">
        <v>158</v>
      </c>
      <c r="B8" s="236"/>
      <c r="C8" s="236"/>
      <c r="D8" s="236"/>
      <c r="E8" s="237"/>
      <c r="F8" s="237"/>
      <c r="G8" s="24"/>
    </row>
    <row r="9" spans="1:7" x14ac:dyDescent="0.25">
      <c r="A9" s="84" t="s">
        <v>165</v>
      </c>
      <c r="B9" s="234">
        <v>1500</v>
      </c>
      <c r="C9" s="235"/>
      <c r="D9" s="216">
        <v>1200</v>
      </c>
      <c r="E9" s="235">
        <f>B9-D9</f>
        <v>300</v>
      </c>
      <c r="F9" s="235">
        <v>1200</v>
      </c>
      <c r="G9" s="24" t="s">
        <v>166</v>
      </c>
    </row>
    <row r="10" spans="1:7" x14ac:dyDescent="0.25">
      <c r="A10" s="84" t="s">
        <v>167</v>
      </c>
      <c r="B10" s="234">
        <v>1000</v>
      </c>
      <c r="C10" s="235"/>
      <c r="D10" s="216">
        <v>800</v>
      </c>
      <c r="E10" s="235">
        <f t="shared" ref="E10:E17" si="0">B10-D10</f>
        <v>200</v>
      </c>
      <c r="F10" s="235">
        <v>800</v>
      </c>
      <c r="G10" s="24"/>
    </row>
    <row r="11" spans="1:7" x14ac:dyDescent="0.25">
      <c r="A11" s="84" t="s">
        <v>168</v>
      </c>
      <c r="B11" s="234">
        <v>3150</v>
      </c>
      <c r="C11" s="235"/>
      <c r="D11" s="238">
        <v>2288</v>
      </c>
      <c r="E11" s="235">
        <f t="shared" si="0"/>
        <v>862</v>
      </c>
      <c r="F11" s="235">
        <v>2288</v>
      </c>
      <c r="G11" s="24" t="s">
        <v>190</v>
      </c>
    </row>
    <row r="12" spans="1:7" x14ac:dyDescent="0.25">
      <c r="A12" s="84" t="s">
        <v>169</v>
      </c>
      <c r="B12" s="234">
        <v>200</v>
      </c>
      <c r="C12" s="235"/>
      <c r="D12" s="238"/>
      <c r="E12" s="235">
        <f t="shared" si="0"/>
        <v>200</v>
      </c>
      <c r="F12" s="235">
        <v>0</v>
      </c>
      <c r="G12" s="24"/>
    </row>
    <row r="13" spans="1:7" x14ac:dyDescent="0.25">
      <c r="A13" s="84" t="s">
        <v>170</v>
      </c>
      <c r="B13" s="234">
        <v>3500</v>
      </c>
      <c r="C13" s="235"/>
      <c r="D13" s="238">
        <v>3397.62</v>
      </c>
      <c r="E13" s="235">
        <f t="shared" si="0"/>
        <v>102.38000000000011</v>
      </c>
      <c r="F13" s="235">
        <v>3298</v>
      </c>
      <c r="G13" s="4"/>
    </row>
    <row r="14" spans="1:7" x14ac:dyDescent="0.25">
      <c r="A14" s="84" t="s">
        <v>171</v>
      </c>
      <c r="B14" s="234">
        <v>3500</v>
      </c>
      <c r="C14" s="235"/>
      <c r="D14" s="238">
        <v>2181.11</v>
      </c>
      <c r="E14" s="235">
        <f t="shared" si="0"/>
        <v>1318.8899999999999</v>
      </c>
      <c r="F14" s="235">
        <v>2181</v>
      </c>
      <c r="G14" s="4"/>
    </row>
    <row r="15" spans="1:7" x14ac:dyDescent="0.25">
      <c r="A15" s="84" t="s">
        <v>172</v>
      </c>
      <c r="B15" s="234">
        <v>2500</v>
      </c>
      <c r="C15" s="235"/>
      <c r="D15" s="238">
        <v>2497.1999999999998</v>
      </c>
      <c r="E15" s="235">
        <f t="shared" si="0"/>
        <v>2.8000000000001819</v>
      </c>
      <c r="F15" s="235">
        <v>2497</v>
      </c>
      <c r="G15" s="4"/>
    </row>
    <row r="16" spans="1:7" x14ac:dyDescent="0.25">
      <c r="A16" s="84" t="s">
        <v>173</v>
      </c>
      <c r="B16" s="234">
        <v>500</v>
      </c>
      <c r="C16" s="235"/>
      <c r="D16" s="238">
        <v>3600.25</v>
      </c>
      <c r="E16" s="235">
        <f t="shared" si="0"/>
        <v>-3100.25</v>
      </c>
      <c r="F16" s="235">
        <v>3600</v>
      </c>
      <c r="G16" s="4" t="s">
        <v>174</v>
      </c>
    </row>
    <row r="17" spans="1:7" x14ac:dyDescent="0.25">
      <c r="A17" s="84" t="s">
        <v>175</v>
      </c>
      <c r="B17" s="234">
        <v>1000</v>
      </c>
      <c r="C17" s="235"/>
      <c r="D17" s="212">
        <v>410.29</v>
      </c>
      <c r="E17" s="235">
        <f t="shared" si="0"/>
        <v>589.71</v>
      </c>
      <c r="F17" s="235">
        <v>410</v>
      </c>
      <c r="G17" s="24"/>
    </row>
    <row r="18" spans="1:7" ht="15.6" x14ac:dyDescent="0.3">
      <c r="A18" s="85" t="s">
        <v>65</v>
      </c>
      <c r="B18" s="239">
        <f>SUM(B9:B17)</f>
        <v>16850</v>
      </c>
      <c r="C18" s="239">
        <f>SUM(C9:C17)</f>
        <v>0</v>
      </c>
      <c r="D18" s="239">
        <f>SUM(D9:D17)</f>
        <v>16374.470000000001</v>
      </c>
      <c r="E18" s="239">
        <f>SUM(E9:E17)</f>
        <v>475.5300000000002</v>
      </c>
      <c r="F18" s="239">
        <f>SUM(F9:F17)</f>
        <v>16274</v>
      </c>
      <c r="G18" s="16"/>
    </row>
    <row r="19" spans="1:7" ht="15" customHeight="1" x14ac:dyDescent="0.25">
      <c r="A19" s="70"/>
      <c r="B19" s="219"/>
      <c r="C19" s="240"/>
      <c r="D19" s="219"/>
      <c r="E19" s="219"/>
      <c r="F19" s="219"/>
    </row>
    <row r="20" spans="1:7" ht="15" customHeight="1" thickBot="1" x14ac:dyDescent="0.35">
      <c r="A20" s="91" t="s">
        <v>105</v>
      </c>
      <c r="B20" s="88">
        <f>B6-B18</f>
        <v>-16850</v>
      </c>
      <c r="C20" s="127">
        <f>C6-C18</f>
        <v>0</v>
      </c>
      <c r="D20" s="127">
        <f>D6-D18</f>
        <v>-15621.52</v>
      </c>
      <c r="E20" s="89">
        <f>E6-E18</f>
        <v>277.41999999999985</v>
      </c>
      <c r="F20" s="90">
        <f>F6-F18</f>
        <v>-15521.05</v>
      </c>
    </row>
    <row r="22" spans="1:7" ht="15" customHeight="1" x14ac:dyDescent="0.25">
      <c r="B22" s="1"/>
      <c r="C22" s="12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G13"/>
  <sheetViews>
    <sheetView showGridLines="0" workbookViewId="0">
      <selection sqref="A1:XFD1048576"/>
    </sheetView>
  </sheetViews>
  <sheetFormatPr defaultColWidth="8.88671875" defaultRowHeight="15" customHeight="1" x14ac:dyDescent="0.25"/>
  <cols>
    <col min="1" max="1" width="31.6640625" style="1" customWidth="1"/>
    <col min="2" max="2" width="15.88671875" style="151" customWidth="1"/>
    <col min="3" max="3" width="15" style="151" customWidth="1"/>
    <col min="4" max="4" width="13" style="151" customWidth="1"/>
    <col min="5" max="5" width="11.88671875" style="151" customWidth="1"/>
    <col min="6" max="6" width="13.33203125" style="151" customWidth="1"/>
    <col min="7" max="7" width="45.33203125" style="1" bestFit="1" customWidth="1"/>
    <col min="8" max="16384" width="8.88671875" style="1"/>
  </cols>
  <sheetData>
    <row r="1" spans="1:7" ht="15" customHeight="1" thickBot="1" x14ac:dyDescent="0.3"/>
    <row r="2" spans="1:7" s="20" customFormat="1" ht="16.2" thickBot="1" x14ac:dyDescent="0.35">
      <c r="A2" s="172" t="s">
        <v>176</v>
      </c>
      <c r="B2" s="173"/>
      <c r="C2" s="173"/>
      <c r="D2" s="170"/>
      <c r="E2" s="36"/>
      <c r="F2" s="36"/>
      <c r="G2" s="37"/>
    </row>
    <row r="3" spans="1:7" s="65" customFormat="1" ht="46.8" x14ac:dyDescent="0.3">
      <c r="B3" s="74" t="s">
        <v>157</v>
      </c>
      <c r="C3" s="185" t="s">
        <v>2</v>
      </c>
      <c r="D3" s="72" t="s">
        <v>3</v>
      </c>
      <c r="E3" s="72" t="s">
        <v>4</v>
      </c>
      <c r="F3" s="96" t="s">
        <v>5</v>
      </c>
      <c r="G3" s="72" t="s">
        <v>6</v>
      </c>
    </row>
    <row r="4" spans="1:7" s="65" customFormat="1" ht="15.6" x14ac:dyDescent="0.3">
      <c r="A4" s="93" t="s">
        <v>162</v>
      </c>
      <c r="B4" s="267"/>
      <c r="C4" s="155"/>
      <c r="D4" s="268"/>
      <c r="E4" s="268"/>
      <c r="F4" s="269"/>
      <c r="G4" s="270"/>
    </row>
    <row r="5" spans="1:7" ht="15.6" x14ac:dyDescent="0.3">
      <c r="A5" s="5" t="s">
        <v>17</v>
      </c>
      <c r="B5" s="241">
        <v>0</v>
      </c>
      <c r="C5" s="241">
        <v>0</v>
      </c>
      <c r="D5" s="241">
        <v>0</v>
      </c>
      <c r="E5" s="241">
        <v>0</v>
      </c>
      <c r="F5" s="241">
        <v>0</v>
      </c>
      <c r="G5" s="24"/>
    </row>
    <row r="6" spans="1:7" x14ac:dyDescent="0.25">
      <c r="A6" s="30"/>
      <c r="B6" s="193"/>
      <c r="C6" s="193"/>
      <c r="D6" s="193"/>
      <c r="E6" s="193"/>
      <c r="F6" s="193"/>
      <c r="G6" s="4"/>
    </row>
    <row r="7" spans="1:7" ht="15.6" x14ac:dyDescent="0.25">
      <c r="A7" s="32" t="s">
        <v>158</v>
      </c>
      <c r="B7" s="271"/>
      <c r="C7" s="271"/>
      <c r="D7" s="271"/>
      <c r="E7" s="271"/>
      <c r="F7" s="271"/>
      <c r="G7" s="272"/>
    </row>
    <row r="8" spans="1:7" x14ac:dyDescent="0.25">
      <c r="A8" s="30" t="s">
        <v>177</v>
      </c>
      <c r="B8" s="193">
        <v>5000</v>
      </c>
      <c r="C8" s="193"/>
      <c r="D8" s="193">
        <v>2400</v>
      </c>
      <c r="E8" s="193">
        <f>B8-D8</f>
        <v>2600</v>
      </c>
      <c r="F8" s="242">
        <v>2400</v>
      </c>
      <c r="G8" s="4"/>
    </row>
    <row r="9" spans="1:7" ht="15.6" x14ac:dyDescent="0.3">
      <c r="A9" s="5" t="s">
        <v>65</v>
      </c>
      <c r="B9" s="190">
        <f>B8</f>
        <v>5000</v>
      </c>
      <c r="C9" s="190">
        <f>C8</f>
        <v>0</v>
      </c>
      <c r="D9" s="190">
        <f>D8</f>
        <v>2400</v>
      </c>
      <c r="E9" s="190">
        <f>E8</f>
        <v>2600</v>
      </c>
      <c r="F9" s="190">
        <f>F8</f>
        <v>2400</v>
      </c>
      <c r="G9" s="24"/>
    </row>
    <row r="10" spans="1:7" s="20" customFormat="1" ht="15.6" x14ac:dyDescent="0.3">
      <c r="B10" s="266"/>
      <c r="C10" s="266"/>
      <c r="D10" s="266"/>
      <c r="E10" s="266"/>
      <c r="F10" s="266"/>
      <c r="G10" s="273"/>
    </row>
    <row r="11" spans="1:7" ht="15" customHeight="1" x14ac:dyDescent="0.3">
      <c r="A11" s="18" t="s">
        <v>66</v>
      </c>
      <c r="B11" s="190">
        <f>B5-B9</f>
        <v>-5000</v>
      </c>
      <c r="C11" s="190">
        <f t="shared" ref="C11:F11" si="0">C5-C9</f>
        <v>0</v>
      </c>
      <c r="D11" s="190">
        <f t="shared" si="0"/>
        <v>-2400</v>
      </c>
      <c r="E11" s="190">
        <f t="shared" si="0"/>
        <v>-2600</v>
      </c>
      <c r="F11" s="190">
        <f t="shared" si="0"/>
        <v>-2400</v>
      </c>
    </row>
    <row r="12" spans="1:7" ht="15" customHeight="1" x14ac:dyDescent="0.3">
      <c r="B12" s="274"/>
      <c r="C12" s="274"/>
      <c r="D12" s="274"/>
      <c r="E12" s="274"/>
      <c r="F12" s="274"/>
      <c r="G12" s="20"/>
    </row>
    <row r="13" spans="1:7" ht="15" customHeight="1" x14ac:dyDescent="0.25">
      <c r="B13" s="120"/>
      <c r="C13" s="120"/>
      <c r="D13" s="120"/>
      <c r="E13" s="120"/>
      <c r="F13" s="120"/>
      <c r="G13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G13"/>
  <sheetViews>
    <sheetView showGridLines="0" workbookViewId="0">
      <selection sqref="A1:XFD1048576"/>
    </sheetView>
  </sheetViews>
  <sheetFormatPr defaultColWidth="8.88671875" defaultRowHeight="15" customHeight="1" x14ac:dyDescent="0.25"/>
  <cols>
    <col min="1" max="1" width="31.109375" style="1" customWidth="1"/>
    <col min="2" max="2" width="16.109375" style="151" customWidth="1"/>
    <col min="3" max="3" width="12.44140625" style="121" customWidth="1"/>
    <col min="4" max="4" width="12.33203125" style="121" customWidth="1"/>
    <col min="5" max="5" width="12.6640625" style="121" customWidth="1"/>
    <col min="6" max="6" width="12.33203125" style="121" customWidth="1"/>
    <col min="7" max="7" width="50.6640625" style="1" bestFit="1" customWidth="1"/>
    <col min="8" max="16384" width="8.88671875" style="1"/>
  </cols>
  <sheetData>
    <row r="1" spans="1:7" ht="15" customHeight="1" thickBot="1" x14ac:dyDescent="0.3"/>
    <row r="2" spans="1:7" s="20" customFormat="1" ht="16.2" thickBot="1" x14ac:dyDescent="0.35">
      <c r="A2" s="172" t="s">
        <v>178</v>
      </c>
      <c r="B2" s="173"/>
      <c r="C2" s="173"/>
      <c r="D2" s="170"/>
      <c r="E2" s="36"/>
      <c r="F2" s="36"/>
      <c r="G2" s="37"/>
    </row>
    <row r="3" spans="1:7" ht="30.9" customHeight="1" x14ac:dyDescent="0.3">
      <c r="B3" s="123" t="s">
        <v>1</v>
      </c>
      <c r="C3" s="122" t="s">
        <v>2</v>
      </c>
      <c r="D3" s="123" t="s">
        <v>3</v>
      </c>
      <c r="E3" s="123" t="s">
        <v>4</v>
      </c>
      <c r="F3" s="156" t="s">
        <v>5</v>
      </c>
      <c r="G3" s="72" t="s">
        <v>6</v>
      </c>
    </row>
    <row r="4" spans="1:7" ht="15.6" x14ac:dyDescent="0.3">
      <c r="A4" s="103" t="s">
        <v>162</v>
      </c>
      <c r="B4" s="124"/>
      <c r="C4" s="157"/>
      <c r="D4" s="124"/>
      <c r="E4" s="124"/>
      <c r="F4" s="124"/>
      <c r="G4" s="81"/>
    </row>
    <row r="5" spans="1:7" x14ac:dyDescent="0.25">
      <c r="A5" s="4" t="s">
        <v>179</v>
      </c>
      <c r="B5" s="234">
        <v>0</v>
      </c>
      <c r="C5" s="234">
        <v>0</v>
      </c>
      <c r="D5" s="234">
        <v>0</v>
      </c>
      <c r="E5" s="234">
        <f>D5-B5</f>
        <v>0</v>
      </c>
      <c r="F5" s="243">
        <v>0</v>
      </c>
      <c r="G5" s="24"/>
    </row>
    <row r="6" spans="1:7" s="59" customFormat="1" ht="15.6" x14ac:dyDescent="0.3">
      <c r="A6" s="17" t="s">
        <v>17</v>
      </c>
      <c r="B6" s="239">
        <f>SUM(B5)</f>
        <v>0</v>
      </c>
      <c r="C6" s="239">
        <f t="shared" ref="C6:F6" si="0">SUM(C5)</f>
        <v>0</v>
      </c>
      <c r="D6" s="239">
        <f t="shared" si="0"/>
        <v>0</v>
      </c>
      <c r="E6" s="239">
        <f t="shared" si="0"/>
        <v>0</v>
      </c>
      <c r="F6" s="239">
        <f t="shared" si="0"/>
        <v>0</v>
      </c>
      <c r="G6" s="79"/>
    </row>
    <row r="7" spans="1:7" s="59" customFormat="1" ht="15.6" x14ac:dyDescent="0.3">
      <c r="A7" s="94"/>
      <c r="B7" s="244"/>
      <c r="C7" s="244"/>
      <c r="D7" s="244"/>
      <c r="E7" s="244"/>
      <c r="F7" s="244"/>
      <c r="G7" s="94"/>
    </row>
    <row r="8" spans="1:7" ht="15.6" x14ac:dyDescent="0.3">
      <c r="A8" s="31" t="s">
        <v>158</v>
      </c>
      <c r="B8" s="245"/>
      <c r="C8" s="246"/>
      <c r="D8" s="246"/>
      <c r="E8" s="246"/>
      <c r="F8" s="246"/>
      <c r="G8" s="24"/>
    </row>
    <row r="9" spans="1:7" ht="15.6" x14ac:dyDescent="0.25">
      <c r="A9" s="41" t="s">
        <v>179</v>
      </c>
      <c r="B9" s="247">
        <v>5000</v>
      </c>
      <c r="C9" s="234">
        <v>0</v>
      </c>
      <c r="D9" s="234">
        <v>0</v>
      </c>
      <c r="E9" s="234">
        <f>B9-D9</f>
        <v>5000</v>
      </c>
      <c r="F9" s="243">
        <v>1000</v>
      </c>
      <c r="G9" s="24" t="s">
        <v>180</v>
      </c>
    </row>
    <row r="10" spans="1:7" ht="15.6" x14ac:dyDescent="0.3">
      <c r="A10" s="17" t="s">
        <v>65</v>
      </c>
      <c r="B10" s="239">
        <f>SUM(B9)</f>
        <v>5000</v>
      </c>
      <c r="C10" s="239">
        <f t="shared" ref="C10:F10" si="1">SUM(C9)</f>
        <v>0</v>
      </c>
      <c r="D10" s="239">
        <f t="shared" si="1"/>
        <v>0</v>
      </c>
      <c r="E10" s="239">
        <f t="shared" si="1"/>
        <v>5000</v>
      </c>
      <c r="F10" s="239">
        <f t="shared" si="1"/>
        <v>1000</v>
      </c>
      <c r="G10" s="4"/>
    </row>
    <row r="11" spans="1:7" ht="15.6" x14ac:dyDescent="0.3">
      <c r="A11" s="42"/>
      <c r="B11" s="180"/>
      <c r="C11" s="248"/>
      <c r="D11" s="249"/>
      <c r="E11" s="249"/>
      <c r="F11" s="249"/>
    </row>
    <row r="12" spans="1:7" ht="15" customHeight="1" thickBot="1" x14ac:dyDescent="0.35">
      <c r="A12" s="18" t="s">
        <v>66</v>
      </c>
      <c r="B12" s="190">
        <f>B6-B10</f>
        <v>-5000</v>
      </c>
      <c r="C12" s="190">
        <f t="shared" ref="C12:F12" si="2">C6-C10</f>
        <v>0</v>
      </c>
      <c r="D12" s="190">
        <f t="shared" si="2"/>
        <v>0</v>
      </c>
      <c r="E12" s="190">
        <f>E6+E10</f>
        <v>5000</v>
      </c>
      <c r="F12" s="190">
        <f t="shared" si="2"/>
        <v>-1000</v>
      </c>
    </row>
    <row r="13" spans="1:7" ht="15" customHeight="1" x14ac:dyDescent="0.3">
      <c r="B13" s="27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G1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G11" sqref="A1:XFD1048576"/>
    </sheetView>
  </sheetViews>
  <sheetFormatPr defaultColWidth="8.88671875" defaultRowHeight="15" customHeight="1" x14ac:dyDescent="0.25"/>
  <cols>
    <col min="1" max="1" width="31.88671875" style="1" customWidth="1"/>
    <col min="2" max="2" width="21.88671875" style="151" customWidth="1"/>
    <col min="3" max="3" width="12.44140625" style="121" customWidth="1"/>
    <col min="4" max="4" width="14.109375" style="151" customWidth="1"/>
    <col min="5" max="5" width="15.109375" style="121" customWidth="1"/>
    <col min="6" max="6" width="15" style="121" customWidth="1"/>
    <col min="7" max="7" width="53.44140625" style="1" bestFit="1" customWidth="1"/>
    <col min="8" max="16384" width="8.88671875" style="1"/>
  </cols>
  <sheetData>
    <row r="1" spans="1:7" ht="15" customHeight="1" x14ac:dyDescent="0.25">
      <c r="A1" s="1" t="s">
        <v>181</v>
      </c>
    </row>
    <row r="2" spans="1:7" s="65" customFormat="1" ht="31.2" x14ac:dyDescent="0.3">
      <c r="B2" s="74" t="s">
        <v>157</v>
      </c>
      <c r="C2" s="185" t="s">
        <v>2</v>
      </c>
      <c r="D2" s="224" t="s">
        <v>3</v>
      </c>
      <c r="E2" s="72" t="s">
        <v>4</v>
      </c>
      <c r="F2" s="96" t="s">
        <v>5</v>
      </c>
      <c r="G2" s="72" t="s">
        <v>6</v>
      </c>
    </row>
    <row r="3" spans="1:7" ht="15.6" x14ac:dyDescent="0.3">
      <c r="A3" s="95" t="s">
        <v>162</v>
      </c>
      <c r="B3" s="158"/>
      <c r="C3" s="159"/>
      <c r="D3" s="160"/>
      <c r="E3" s="158"/>
      <c r="F3" s="158"/>
      <c r="G3" s="97"/>
    </row>
    <row r="4" spans="1:7" x14ac:dyDescent="0.25">
      <c r="A4" s="4" t="s">
        <v>182</v>
      </c>
      <c r="B4" s="234">
        <v>15000</v>
      </c>
      <c r="C4" s="234"/>
      <c r="D4" s="234"/>
      <c r="E4" s="234">
        <f>D4-B4</f>
        <v>-15000</v>
      </c>
      <c r="F4" s="213">
        <v>15000</v>
      </c>
      <c r="G4" s="121" t="s">
        <v>191</v>
      </c>
    </row>
    <row r="5" spans="1:7" x14ac:dyDescent="0.25">
      <c r="A5" s="4" t="s">
        <v>183</v>
      </c>
      <c r="B5" s="234"/>
      <c r="C5" s="249"/>
      <c r="D5" s="234">
        <v>3405</v>
      </c>
      <c r="E5" s="234"/>
      <c r="F5" s="213"/>
      <c r="G5" s="276"/>
    </row>
    <row r="6" spans="1:7" x14ac:dyDescent="0.25">
      <c r="A6" s="4" t="s">
        <v>184</v>
      </c>
      <c r="B6" s="234"/>
      <c r="C6" s="234"/>
      <c r="D6" s="234">
        <v>640.25</v>
      </c>
      <c r="E6" s="234"/>
      <c r="F6" s="213">
        <v>1000</v>
      </c>
      <c r="G6" s="24" t="s">
        <v>189</v>
      </c>
    </row>
    <row r="7" spans="1:7" ht="15.6" x14ac:dyDescent="0.3">
      <c r="A7" s="17" t="s">
        <v>17</v>
      </c>
      <c r="B7" s="239">
        <f>SUM(B4:B4)</f>
        <v>15000</v>
      </c>
      <c r="C7" s="239">
        <f>SUM(C5:C6)</f>
        <v>0</v>
      </c>
      <c r="D7" s="239">
        <f>SUM(D4:D6)</f>
        <v>4045.25</v>
      </c>
      <c r="E7" s="239">
        <f>SUM(E4:E4)</f>
        <v>-15000</v>
      </c>
      <c r="F7" s="239">
        <f>SUM(F4:F6)</f>
        <v>16000</v>
      </c>
      <c r="G7" s="24"/>
    </row>
    <row r="8" spans="1:7" ht="15.6" x14ac:dyDescent="0.3">
      <c r="A8" s="31" t="s">
        <v>158</v>
      </c>
      <c r="B8" s="259"/>
      <c r="C8" s="260"/>
      <c r="D8" s="260"/>
      <c r="E8" s="260"/>
      <c r="F8" s="260"/>
      <c r="G8" s="24"/>
    </row>
    <row r="9" spans="1:7" x14ac:dyDescent="0.25">
      <c r="A9" s="4" t="s">
        <v>185</v>
      </c>
      <c r="B9" s="247">
        <v>15000</v>
      </c>
      <c r="C9" s="235"/>
      <c r="D9" s="238">
        <v>27053</v>
      </c>
      <c r="E9" s="234">
        <f>B9-D9</f>
        <v>-12053</v>
      </c>
      <c r="F9" s="235">
        <v>27053</v>
      </c>
      <c r="G9" s="24"/>
    </row>
    <row r="10" spans="1:7" x14ac:dyDescent="0.25">
      <c r="A10" s="4" t="s">
        <v>186</v>
      </c>
      <c r="B10" s="247">
        <v>2000</v>
      </c>
      <c r="C10" s="235"/>
      <c r="D10" s="212"/>
      <c r="E10" s="234">
        <f>B10-D10</f>
        <v>2000</v>
      </c>
      <c r="F10" s="235">
        <v>0</v>
      </c>
      <c r="G10" s="4"/>
    </row>
    <row r="11" spans="1:7" x14ac:dyDescent="0.25">
      <c r="A11" s="4" t="s">
        <v>187</v>
      </c>
      <c r="B11" s="247"/>
      <c r="C11" s="235"/>
      <c r="D11" s="212">
        <v>7356.64</v>
      </c>
      <c r="E11" s="234"/>
      <c r="F11" s="235">
        <v>7357</v>
      </c>
      <c r="G11" s="4" t="s">
        <v>195</v>
      </c>
    </row>
    <row r="12" spans="1:7" x14ac:dyDescent="0.25">
      <c r="A12" s="4" t="s">
        <v>188</v>
      </c>
      <c r="B12" s="247">
        <v>7500</v>
      </c>
      <c r="C12" s="235">
        <v>3056</v>
      </c>
      <c r="D12" s="212">
        <v>4326.87</v>
      </c>
      <c r="E12" s="234">
        <f>B12</f>
        <v>7500</v>
      </c>
      <c r="F12" s="235">
        <v>4237</v>
      </c>
      <c r="G12" s="4"/>
    </row>
    <row r="13" spans="1:7" ht="15.6" x14ac:dyDescent="0.3">
      <c r="A13" s="5" t="s">
        <v>65</v>
      </c>
      <c r="B13" s="239">
        <f>SUM(B9:B12)</f>
        <v>24500</v>
      </c>
      <c r="C13" s="239">
        <f>SUM(C9:C12)</f>
        <v>3056</v>
      </c>
      <c r="D13" s="239">
        <f>SUM(D9:D12)</f>
        <v>38736.51</v>
      </c>
      <c r="E13" s="239">
        <f>SUM(E9:E12)</f>
        <v>-2553</v>
      </c>
      <c r="F13" s="239">
        <f>SUM(F9:F12)</f>
        <v>38647</v>
      </c>
      <c r="G13" s="4"/>
    </row>
    <row r="14" spans="1:7" ht="15" customHeight="1" x14ac:dyDescent="0.25">
      <c r="B14" s="219"/>
      <c r="C14" s="219"/>
      <c r="D14" s="219"/>
      <c r="E14" s="219"/>
      <c r="F14" s="219"/>
    </row>
    <row r="15" spans="1:7" s="59" customFormat="1" ht="15" customHeight="1" thickBot="1" x14ac:dyDescent="0.35">
      <c r="A15" s="17" t="s">
        <v>105</v>
      </c>
      <c r="B15" s="190">
        <f>B7-B13</f>
        <v>-9500</v>
      </c>
      <c r="C15" s="190">
        <f>C7-C13</f>
        <v>-3056</v>
      </c>
      <c r="D15" s="190">
        <f>D7-D13</f>
        <v>-34691.26</v>
      </c>
      <c r="E15" s="190">
        <f>E7-E13</f>
        <v>-12447</v>
      </c>
      <c r="F15" s="190">
        <f>F7-F13</f>
        <v>-22647</v>
      </c>
    </row>
    <row r="16" spans="1:7" ht="15" customHeight="1" x14ac:dyDescent="0.25">
      <c r="B16" s="277"/>
      <c r="C16" s="277"/>
      <c r="D16" s="277"/>
      <c r="E16" s="277"/>
      <c r="F16" s="27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  <MediaLengthInSeconds xmlns="a457131d-61a3-44f9-9b5c-919493fa1f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55cde4b9-17d8-49d8-b0a9-b99e8966121f"/>
    <ds:schemaRef ds:uri="a457131d-61a3-44f9-9b5c-919493fa1f1e"/>
  </ds:schemaRefs>
</ds:datastoreItem>
</file>

<file path=customXml/itemProps2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0D92E-2CEF-411A-AF35-E24E95AF1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 Sheet</vt:lpstr>
      <vt:lpstr>Administration  </vt:lpstr>
      <vt:lpstr>L &amp; A</vt:lpstr>
      <vt:lpstr>Town Hall</vt:lpstr>
      <vt:lpstr>Health &amp; Safety</vt:lpstr>
      <vt:lpstr>Civic</vt:lpstr>
      <vt:lpstr>Grants</vt:lpstr>
      <vt:lpstr>Placemaking </vt:lpstr>
      <vt:lpstr>Christmas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2025-02-27T15:11:52Z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