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enHiscock\Downloads\"/>
    </mc:Choice>
  </mc:AlternateContent>
  <xr:revisionPtr revIDLastSave="0" documentId="8_{C8781FF8-2D4B-4045-8011-6DE456F29D9B}" xr6:coauthVersionLast="47" xr6:coauthVersionMax="47" xr10:uidLastSave="{00000000-0000-0000-0000-000000000000}"/>
  <bookViews>
    <workbookView xWindow="-108" yWindow="-108" windowWidth="23256" windowHeight="12456" xr2:uid="{C0E6912B-39B3-4ACB-94B2-BB455B70F4CC}"/>
  </bookViews>
  <sheets>
    <sheet name="Summary Sheet" sheetId="9" r:id="rId1"/>
    <sheet name="Administration  " sheetId="2" r:id="rId2"/>
    <sheet name="L &amp; A" sheetId="1" r:id="rId3"/>
    <sheet name="Town Hall" sheetId="4" r:id="rId4"/>
    <sheet name="Health &amp; Safety" sheetId="5" r:id="rId5"/>
    <sheet name="Civic" sheetId="10" r:id="rId6"/>
    <sheet name="Grants" sheetId="11" r:id="rId7"/>
    <sheet name="Placemaking " sheetId="12" r:id="rId8"/>
    <sheet name="Christmas" sheetId="13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3" l="1"/>
  <c r="F6" i="13"/>
  <c r="F6" i="4"/>
  <c r="F7" i="4"/>
  <c r="F8" i="4"/>
  <c r="F9" i="4"/>
  <c r="F10" i="4"/>
  <c r="F11" i="4"/>
  <c r="F12" i="4"/>
  <c r="F5" i="4"/>
  <c r="F10" i="13"/>
  <c r="F11" i="13"/>
  <c r="F12" i="13"/>
  <c r="F9" i="13"/>
  <c r="F9" i="12"/>
  <c r="F10" i="12" s="1"/>
  <c r="F8" i="11"/>
  <c r="F10" i="10"/>
  <c r="F11" i="10"/>
  <c r="F12" i="10"/>
  <c r="F13" i="10"/>
  <c r="F14" i="10"/>
  <c r="F15" i="10"/>
  <c r="F16" i="10"/>
  <c r="F9" i="10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13" i="1"/>
  <c r="F14" i="1"/>
  <c r="F15" i="1"/>
  <c r="F16" i="1"/>
  <c r="F17" i="1"/>
  <c r="F18" i="1"/>
  <c r="F19" i="1"/>
  <c r="F20" i="1"/>
  <c r="F21" i="1"/>
  <c r="F22" i="1"/>
  <c r="F23" i="1"/>
  <c r="F24" i="1"/>
  <c r="F26" i="1"/>
  <c r="F27" i="1"/>
  <c r="F28" i="1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20" i="2"/>
  <c r="D17" i="2"/>
  <c r="D15" i="2"/>
  <c r="E19" i="4"/>
  <c r="F17" i="4"/>
  <c r="F29" i="1"/>
  <c r="F6" i="1"/>
  <c r="D7" i="13"/>
  <c r="C7" i="13"/>
  <c r="E7" i="13"/>
  <c r="F7" i="13"/>
  <c r="F4" i="13"/>
  <c r="C38" i="2"/>
  <c r="D38" i="2"/>
  <c r="E38" i="2"/>
  <c r="E6" i="1"/>
  <c r="E7" i="1"/>
  <c r="E8" i="1"/>
  <c r="D9" i="1"/>
  <c r="E19" i="1"/>
  <c r="D30" i="1"/>
  <c r="G9" i="5"/>
  <c r="G11" i="5" s="1"/>
  <c r="E9" i="5"/>
  <c r="D9" i="5"/>
  <c r="C9" i="5"/>
  <c r="B9" i="5"/>
  <c r="G5" i="5"/>
  <c r="F5" i="5"/>
  <c r="E5" i="5"/>
  <c r="E11" i="5" s="1"/>
  <c r="B5" i="5"/>
  <c r="B11" i="5" s="1"/>
  <c r="D10" i="12"/>
  <c r="C10" i="12"/>
  <c r="F6" i="12"/>
  <c r="D6" i="12"/>
  <c r="C6" i="12"/>
  <c r="B10" i="12"/>
  <c r="B6" i="12"/>
  <c r="C11" i="11"/>
  <c r="B11" i="11"/>
  <c r="E13" i="4"/>
  <c r="E12" i="4"/>
  <c r="D12" i="12" l="1"/>
  <c r="F12" i="12"/>
  <c r="D11" i="5"/>
  <c r="C11" i="5"/>
  <c r="C12" i="12"/>
  <c r="B12" i="12"/>
  <c r="F13" i="4"/>
  <c r="C18" i="10"/>
  <c r="C20" i="9" s="1"/>
  <c r="D22" i="9"/>
  <c r="C22" i="9"/>
  <c r="D11" i="9"/>
  <c r="C11" i="9"/>
  <c r="D10" i="9"/>
  <c r="C10" i="9"/>
  <c r="D8" i="9"/>
  <c r="C8" i="9"/>
  <c r="C17" i="2"/>
  <c r="E17" i="2"/>
  <c r="F21" i="2"/>
  <c r="F33" i="2"/>
  <c r="E10" i="13"/>
  <c r="F13" i="13"/>
  <c r="C16" i="9"/>
  <c r="D16" i="9"/>
  <c r="F36" i="2"/>
  <c r="F24" i="2"/>
  <c r="C41" i="4"/>
  <c r="C18" i="9" s="1"/>
  <c r="D41" i="4"/>
  <c r="D18" i="9" s="1"/>
  <c r="C14" i="4"/>
  <c r="D14" i="4"/>
  <c r="C12" i="9"/>
  <c r="F12" i="1"/>
  <c r="G38" i="2"/>
  <c r="C13" i="13"/>
  <c r="C23" i="9" s="1"/>
  <c r="D13" i="13"/>
  <c r="D23" i="9" s="1"/>
  <c r="C9" i="11"/>
  <c r="C21" i="9" s="1"/>
  <c r="D9" i="11"/>
  <c r="F9" i="11"/>
  <c r="D18" i="10"/>
  <c r="D20" i="9" s="1"/>
  <c r="C6" i="10"/>
  <c r="D6" i="10"/>
  <c r="D9" i="9" s="1"/>
  <c r="C19" i="9"/>
  <c r="D19" i="9"/>
  <c r="F19" i="9"/>
  <c r="C30" i="1"/>
  <c r="C17" i="9" s="1"/>
  <c r="D17" i="9"/>
  <c r="C9" i="1"/>
  <c r="E17" i="10"/>
  <c r="F5" i="1"/>
  <c r="F9" i="1" s="1"/>
  <c r="B13" i="13"/>
  <c r="E12" i="13"/>
  <c r="E9" i="4"/>
  <c r="E10" i="4"/>
  <c r="E11" i="4"/>
  <c r="B14" i="4"/>
  <c r="B9" i="1"/>
  <c r="E24" i="1"/>
  <c r="E5" i="10"/>
  <c r="E6" i="10" s="1"/>
  <c r="F22" i="9"/>
  <c r="F11" i="9"/>
  <c r="F8" i="9"/>
  <c r="E26" i="1"/>
  <c r="F15" i="2"/>
  <c r="E18" i="4"/>
  <c r="E20" i="4"/>
  <c r="E21" i="4"/>
  <c r="E23" i="4"/>
  <c r="E24" i="4"/>
  <c r="E25" i="4"/>
  <c r="E26" i="4"/>
  <c r="E27" i="4"/>
  <c r="E28" i="4"/>
  <c r="E29" i="4"/>
  <c r="E31" i="4"/>
  <c r="E33" i="4"/>
  <c r="E34" i="4"/>
  <c r="E36" i="4"/>
  <c r="E37" i="4"/>
  <c r="E38" i="4"/>
  <c r="E39" i="4"/>
  <c r="E40" i="4"/>
  <c r="E17" i="4"/>
  <c r="E6" i="4"/>
  <c r="E7" i="4"/>
  <c r="E8" i="4"/>
  <c r="F8" i="5"/>
  <c r="F9" i="5" s="1"/>
  <c r="F11" i="5" s="1"/>
  <c r="E22" i="4"/>
  <c r="E30" i="4"/>
  <c r="E32" i="4"/>
  <c r="E5" i="4"/>
  <c r="E14" i="1"/>
  <c r="E23" i="1"/>
  <c r="E25" i="1"/>
  <c r="F22" i="2"/>
  <c r="F23" i="2"/>
  <c r="F25" i="2"/>
  <c r="F26" i="2"/>
  <c r="F27" i="2"/>
  <c r="F28" i="2"/>
  <c r="F29" i="2"/>
  <c r="F30" i="2"/>
  <c r="F31" i="2"/>
  <c r="F32" i="2"/>
  <c r="F34" i="2"/>
  <c r="F37" i="2"/>
  <c r="F20" i="2"/>
  <c r="B6" i="10"/>
  <c r="B38" i="2"/>
  <c r="F5" i="10"/>
  <c r="F6" i="10" s="1"/>
  <c r="B17" i="2"/>
  <c r="B5" i="9" s="1"/>
  <c r="G15" i="2"/>
  <c r="B9" i="11"/>
  <c r="B18" i="10"/>
  <c r="B41" i="4"/>
  <c r="B30" i="1"/>
  <c r="B32" i="1" l="1"/>
  <c r="F21" i="9"/>
  <c r="F11" i="11"/>
  <c r="D20" i="10"/>
  <c r="D43" i="4"/>
  <c r="D21" i="9"/>
  <c r="D11" i="11"/>
  <c r="C20" i="10"/>
  <c r="C43" i="4"/>
  <c r="B20" i="10"/>
  <c r="C9" i="9"/>
  <c r="F18" i="10"/>
  <c r="F20" i="10" s="1"/>
  <c r="C32" i="1"/>
  <c r="C6" i="9"/>
  <c r="D32" i="1"/>
  <c r="D6" i="9"/>
  <c r="E40" i="2"/>
  <c r="D5" i="9"/>
  <c r="D40" i="2"/>
  <c r="G17" i="2"/>
  <c r="C5" i="9"/>
  <c r="C40" i="2"/>
  <c r="F14" i="4"/>
  <c r="F7" i="9" s="1"/>
  <c r="F41" i="4"/>
  <c r="B43" i="4"/>
  <c r="C7" i="9"/>
  <c r="D7" i="9"/>
  <c r="C15" i="13"/>
  <c r="D12" i="9"/>
  <c r="D15" i="13"/>
  <c r="F12" i="9"/>
  <c r="F15" i="13"/>
  <c r="B40" i="2"/>
  <c r="F23" i="9"/>
  <c r="E14" i="4"/>
  <c r="F30" i="1"/>
  <c r="F9" i="9"/>
  <c r="E5" i="1"/>
  <c r="E9" i="1" s="1"/>
  <c r="E12" i="1"/>
  <c r="E29" i="1"/>
  <c r="E28" i="1"/>
  <c r="E27" i="1"/>
  <c r="E22" i="1"/>
  <c r="E21" i="1"/>
  <c r="E20" i="1"/>
  <c r="E18" i="1"/>
  <c r="E16" i="1"/>
  <c r="E15" i="1"/>
  <c r="F35" i="2"/>
  <c r="F38" i="2" s="1"/>
  <c r="F16" i="2"/>
  <c r="F17" i="2" s="1"/>
  <c r="E13" i="1"/>
  <c r="E35" i="4"/>
  <c r="E41" i="4" s="1"/>
  <c r="E17" i="1"/>
  <c r="C24" i="9"/>
  <c r="F20" i="9"/>
  <c r="B6" i="9"/>
  <c r="E43" i="4" l="1"/>
  <c r="F32" i="1"/>
  <c r="G40" i="2"/>
  <c r="C13" i="9"/>
  <c r="C26" i="9" s="1"/>
  <c r="F18" i="9"/>
  <c r="F43" i="4"/>
  <c r="D13" i="9"/>
  <c r="E30" i="1"/>
  <c r="E32" i="1" s="1"/>
  <c r="F40" i="2"/>
  <c r="F6" i="9"/>
  <c r="F17" i="9"/>
  <c r="F5" i="9"/>
  <c r="E5" i="9"/>
  <c r="F16" i="9"/>
  <c r="D24" i="9"/>
  <c r="E4" i="13"/>
  <c r="B7" i="13"/>
  <c r="B15" i="13" s="1"/>
  <c r="E9" i="13"/>
  <c r="E5" i="12"/>
  <c r="E6" i="12" s="1"/>
  <c r="E9" i="12"/>
  <c r="E10" i="12" s="1"/>
  <c r="E8" i="11"/>
  <c r="E9" i="11" s="1"/>
  <c r="E11" i="11" s="1"/>
  <c r="E10" i="10"/>
  <c r="E11" i="10"/>
  <c r="E12" i="10"/>
  <c r="E13" i="10"/>
  <c r="E14" i="10"/>
  <c r="E15" i="10"/>
  <c r="E16" i="10"/>
  <c r="E9" i="10"/>
  <c r="B11" i="9"/>
  <c r="B22" i="9"/>
  <c r="B21" i="9"/>
  <c r="E12" i="12" l="1"/>
  <c r="D26" i="9"/>
  <c r="F13" i="9"/>
  <c r="E13" i="13"/>
  <c r="E15" i="13" s="1"/>
  <c r="E18" i="10"/>
  <c r="F24" i="9"/>
  <c r="E6" i="9"/>
  <c r="E12" i="9"/>
  <c r="E22" i="9"/>
  <c r="E11" i="9"/>
  <c r="E21" i="9"/>
  <c r="E10" i="9"/>
  <c r="E9" i="9"/>
  <c r="E8" i="9"/>
  <c r="B18" i="9"/>
  <c r="B7" i="9"/>
  <c r="B13" i="9" s="1"/>
  <c r="E7" i="9"/>
  <c r="B19" i="9"/>
  <c r="B16" i="9"/>
  <c r="B23" i="9"/>
  <c r="B17" i="9"/>
  <c r="B20" i="9"/>
  <c r="E20" i="9" l="1"/>
  <c r="E20" i="10"/>
  <c r="F26" i="9"/>
  <c r="B31" i="9" s="1"/>
  <c r="B32" i="9" s="1"/>
  <c r="E13" i="9"/>
  <c r="E16" i="9"/>
  <c r="B24" i="9"/>
  <c r="B26" i="9" s="1"/>
  <c r="E26" i="9" s="1"/>
  <c r="E23" i="9"/>
  <c r="E18" i="9"/>
  <c r="E17" i="9"/>
  <c r="E19" i="9"/>
  <c r="E24" i="9" l="1"/>
</calcChain>
</file>

<file path=xl/sharedStrings.xml><?xml version="1.0" encoding="utf-8"?>
<sst xmlns="http://schemas.openxmlformats.org/spreadsheetml/2006/main" count="290" uniqueCount="182">
  <si>
    <t>Budget 2024/25</t>
  </si>
  <si>
    <t>March</t>
  </si>
  <si>
    <t xml:space="preserve">To Date </t>
  </si>
  <si>
    <t xml:space="preserve">Variance </t>
  </si>
  <si>
    <t>End of Year Forecast</t>
  </si>
  <si>
    <t>Notes</t>
  </si>
  <si>
    <t xml:space="preserve">Income </t>
  </si>
  <si>
    <t xml:space="preserve">Administration </t>
  </si>
  <si>
    <t>Leisure &amp; Amenities</t>
  </si>
  <si>
    <t>Town Hall</t>
  </si>
  <si>
    <t>Health &amp; Safety</t>
  </si>
  <si>
    <t>Civic</t>
  </si>
  <si>
    <t>Grants</t>
  </si>
  <si>
    <t xml:space="preserve">Placemaking </t>
  </si>
  <si>
    <t>Christmas</t>
  </si>
  <si>
    <t>£615.00 collected from Santo Grotto 2023</t>
  </si>
  <si>
    <t>Total Income</t>
  </si>
  <si>
    <t xml:space="preserve">Expenditure </t>
  </si>
  <si>
    <t xml:space="preserve">Leisure &amp; Amenities </t>
  </si>
  <si>
    <t xml:space="preserve">Town Hall </t>
  </si>
  <si>
    <t xml:space="preserve">Total Expenditure </t>
  </si>
  <si>
    <t xml:space="preserve">Net Expenditure </t>
  </si>
  <si>
    <t>Forecast Reserves</t>
  </si>
  <si>
    <t xml:space="preserve">Opening reserves </t>
  </si>
  <si>
    <r>
      <t>Forecast underspent</t>
    </r>
    <r>
      <rPr>
        <b/>
        <sz val="12"/>
        <color rgb="FFFF0000"/>
        <rFont val="Arial"/>
        <family val="2"/>
      </rPr>
      <t>/(overspent)</t>
    </r>
  </si>
  <si>
    <t xml:space="preserve">Forecast closing reserves </t>
  </si>
  <si>
    <t xml:space="preserve">Earmarked Reserves </t>
  </si>
  <si>
    <t>£37500</t>
  </si>
  <si>
    <t>Free Reserves</t>
  </si>
  <si>
    <t xml:space="preserve">Precept </t>
  </si>
  <si>
    <t xml:space="preserve">Interest </t>
  </si>
  <si>
    <t xml:space="preserve">Income Total </t>
  </si>
  <si>
    <t xml:space="preserve">Budget </t>
  </si>
  <si>
    <t>To Date</t>
  </si>
  <si>
    <t xml:space="preserve">To Date May hidden as only needed for formula </t>
  </si>
  <si>
    <t>Variance  of to Date and Budget</t>
  </si>
  <si>
    <t>discrepancy with scribe owing to refunds from HMRC and Stationery do not apply as income</t>
  </si>
  <si>
    <t>Salaries/PAYE/Pension</t>
  </si>
  <si>
    <t>Temporary Staff/Personnel</t>
  </si>
  <si>
    <t>Marketing</t>
  </si>
  <si>
    <t xml:space="preserve">Stationery </t>
  </si>
  <si>
    <t>Postage</t>
  </si>
  <si>
    <t>Photocopier</t>
  </si>
  <si>
    <t xml:space="preserve"> </t>
  </si>
  <si>
    <t xml:space="preserve">Subscriptions </t>
  </si>
  <si>
    <t>SLCC/Pay Roll Services</t>
  </si>
  <si>
    <t>Legal Fees</t>
  </si>
  <si>
    <t xml:space="preserve">have gone to small claim s tor retrieve lost income </t>
  </si>
  <si>
    <t xml:space="preserve">Elections </t>
  </si>
  <si>
    <t xml:space="preserve">Training </t>
  </si>
  <si>
    <t>Sundries</t>
  </si>
  <si>
    <t>refreshments for interviews Staff's Glasses, work clothes</t>
  </si>
  <si>
    <t>Audit</t>
  </si>
  <si>
    <t xml:space="preserve"> unexpected historical invoices audit bills now up to date</t>
  </si>
  <si>
    <t>Telephones</t>
  </si>
  <si>
    <t xml:space="preserve">I have asked company to visit re high prices and also cut contracts for mobile phones </t>
  </si>
  <si>
    <t xml:space="preserve">Insurance </t>
  </si>
  <si>
    <t>Annual Payment Complete</t>
  </si>
  <si>
    <t>ICT</t>
  </si>
  <si>
    <t xml:space="preserve">IT support and equipment </t>
  </si>
  <si>
    <t>Software Costs</t>
  </si>
  <si>
    <t xml:space="preserve"> fitting data cabinet  Annual Scribe paid, Adobe monthly, Website Hosting monthly</t>
  </si>
  <si>
    <t xml:space="preserve">Mileage </t>
  </si>
  <si>
    <t xml:space="preserve">van in for repairs conferences </t>
  </si>
  <si>
    <t>Photographer/Videographer</t>
  </si>
  <si>
    <t>May Day, Remembrance Sunday</t>
  </si>
  <si>
    <t xml:space="preserve">Total  Expenditure </t>
  </si>
  <si>
    <r>
      <t>Net Income/</t>
    </r>
    <r>
      <rPr>
        <b/>
        <sz val="12"/>
        <color rgb="FFFF0000"/>
        <rFont val="Arial"/>
        <family val="2"/>
      </rPr>
      <t>(Expenditure)</t>
    </r>
  </si>
  <si>
    <t xml:space="preserve">Limes Shed </t>
  </si>
  <si>
    <t xml:space="preserve">Limes Cemetery </t>
  </si>
  <si>
    <t>Play Equipment Grant</t>
  </si>
  <si>
    <t>Allotment Water Charges</t>
  </si>
  <si>
    <t>unexpected Electricity bill</t>
  </si>
  <si>
    <t>Holy Cross Church Yard</t>
  </si>
  <si>
    <t xml:space="preserve">Southgate Park </t>
  </si>
  <si>
    <t xml:space="preserve">clear out bramble </t>
  </si>
  <si>
    <t xml:space="preserve">Tree Maintenance </t>
  </si>
  <si>
    <t xml:space="preserve">Sundries </t>
  </si>
  <si>
    <t>remove from next budget as sundries bad practice as not itemised approved expenditure</t>
  </si>
  <si>
    <t>Play Equipment</t>
  </si>
  <si>
    <t>£42,000 from S106 extra benches plus some unexpected work needed to be able to finish park</t>
  </si>
  <si>
    <t>Play Equip Maintenance</t>
  </si>
  <si>
    <t xml:space="preserve">Bench Maintenance </t>
  </si>
  <si>
    <t>Bio-diversity</t>
  </si>
  <si>
    <t>Hanging Baskets, Winter &amp; Summer Flowers</t>
  </si>
  <si>
    <t xml:space="preserve">Grass Cutting </t>
  </si>
  <si>
    <t xml:space="preserve">first payment </t>
  </si>
  <si>
    <t xml:space="preserve">Water Rates (£109) recovered  Repairs to Gate &amp; Posts changed from 0 to 1000 as metal gate will cost </t>
  </si>
  <si>
    <t>Playground Inspections</t>
  </si>
  <si>
    <t>Bin Collection</t>
  </si>
  <si>
    <t xml:space="preserve">War Memorial Maintenance </t>
  </si>
  <si>
    <t xml:space="preserve">new inscription </t>
  </si>
  <si>
    <t>Van  Lease &amp; Repairs</t>
  </si>
  <si>
    <t>repairs to van needed and MOT</t>
  </si>
  <si>
    <t>Van Fuel</t>
  </si>
  <si>
    <r>
      <t>Net income/</t>
    </r>
    <r>
      <rPr>
        <b/>
        <sz val="12"/>
        <color rgb="FFFF0000"/>
        <rFont val="Arial"/>
        <family val="2"/>
      </rPr>
      <t>(Expenditure)</t>
    </r>
  </si>
  <si>
    <t>Main Hall</t>
  </si>
  <si>
    <t>Lesser Hall</t>
  </si>
  <si>
    <t>Council Chamber</t>
  </si>
  <si>
    <t>Robing Room</t>
  </si>
  <si>
    <t>Community Cinema</t>
  </si>
  <si>
    <t xml:space="preserve">Grant for Community Cinema </t>
  </si>
  <si>
    <t>Grants - Town Hall Frontage Cleaning Project</t>
  </si>
  <si>
    <t>Grants - Town Hall Urgent Repair Works</t>
  </si>
  <si>
    <t>Roof grant</t>
  </si>
  <si>
    <t>grant to be paid in 25/26 when additional works completed</t>
  </si>
  <si>
    <t>Insurance</t>
  </si>
  <si>
    <t xml:space="preserve">includes the Coronation Collage </t>
  </si>
  <si>
    <t>Business Rates</t>
  </si>
  <si>
    <t>Maintenance &amp; Repairs</t>
  </si>
  <si>
    <t xml:space="preserve">Maintenance Equipment </t>
  </si>
  <si>
    <t xml:space="preserve">Town Hall Urgent Repair Works </t>
  </si>
  <si>
    <t>Do not use must be offset by grant income</t>
  </si>
  <si>
    <t>Town Hall Survey Consultancy</t>
  </si>
  <si>
    <t xml:space="preserve">Architect drawings + Hiraeth Invoice+ M&amp; E invoice </t>
  </si>
  <si>
    <t>Town Hall Frontage Cleaning Project</t>
  </si>
  <si>
    <t>Office Equipment</t>
  </si>
  <si>
    <t>Utilities</t>
  </si>
  <si>
    <t>Initially charged at the highest rate due to missing meter readings. With meter readings now provided, monthly prices have dropped significantly.</t>
  </si>
  <si>
    <t>Clock Maintenance/Service/Repair</t>
  </si>
  <si>
    <t xml:space="preserve"> service complete</t>
  </si>
  <si>
    <t>Window Cleaning</t>
  </si>
  <si>
    <t>Lift Maintenance/Service/Repair</t>
  </si>
  <si>
    <t>Town Hall Roof</t>
  </si>
  <si>
    <t>£17,500 offset by grant income to come next financial year</t>
  </si>
  <si>
    <t>Hygiene &amp; Cleaning</t>
  </si>
  <si>
    <t xml:space="preserve">PHS was missed in original budget Bin Bags/Cleaning Materials  changed from 1,500 to 2000 as already spent 1,176 </t>
  </si>
  <si>
    <t xml:space="preserve">Boiler Replacement/Maintenance/Service </t>
  </si>
  <si>
    <t xml:space="preserve">architect drawings </t>
  </si>
  <si>
    <t xml:space="preserve">Marriage Licence </t>
  </si>
  <si>
    <t xml:space="preserve">Locks </t>
  </si>
  <si>
    <t>Music/Video Licence</t>
  </si>
  <si>
    <t>Premises licence Sound system with  2 mics plus blue tooth premises licence renewal</t>
  </si>
  <si>
    <t>Projector</t>
  </si>
  <si>
    <t>£131 spent on repair to old projector</t>
  </si>
  <si>
    <r>
      <t>Net income/</t>
    </r>
    <r>
      <rPr>
        <b/>
        <sz val="12"/>
        <color rgb="FFFF0000"/>
        <rFont val="Arial"/>
        <family val="2"/>
      </rPr>
      <t>(Expenditure)</t>
    </r>
    <r>
      <rPr>
        <b/>
        <sz val="12"/>
        <color theme="1"/>
        <rFont val="Arial"/>
        <family val="2"/>
      </rPr>
      <t xml:space="preserve"> </t>
    </r>
  </si>
  <si>
    <t xml:space="preserve"> Budget 2024/25</t>
  </si>
  <si>
    <t>Expenditure</t>
  </si>
  <si>
    <t xml:space="preserve"> Budget 24/25</t>
  </si>
  <si>
    <t>Income</t>
  </si>
  <si>
    <t>May Fayre</t>
  </si>
  <si>
    <t xml:space="preserve">Stall Holders fee from May Fayre and refund from RBL For Purchasing Refreshments </t>
  </si>
  <si>
    <t xml:space="preserve">Mayoral Allowance </t>
  </si>
  <si>
    <t xml:space="preserve">Senior Members Allowance </t>
  </si>
  <si>
    <t>Members Allowance</t>
  </si>
  <si>
    <t>Mayors Chain</t>
  </si>
  <si>
    <t>Civic Sunday</t>
  </si>
  <si>
    <t>Remembrance Sunday</t>
  </si>
  <si>
    <t>Summer/May Day Event</t>
  </si>
  <si>
    <t>Mayor Making</t>
  </si>
  <si>
    <t xml:space="preserve">Former Mayor badges </t>
  </si>
  <si>
    <t>Special Events</t>
  </si>
  <si>
    <t>Grant Aid</t>
  </si>
  <si>
    <t>Place Planning</t>
  </si>
  <si>
    <t>Shared Prosperity Fund</t>
  </si>
  <si>
    <t xml:space="preserve">Market </t>
  </si>
  <si>
    <t>Grotto</t>
  </si>
  <si>
    <t>Parade/Road Closure/Grotto</t>
  </si>
  <si>
    <t>Hire/Purchase Lights</t>
  </si>
  <si>
    <t>Christmas market loss</t>
  </si>
  <si>
    <t xml:space="preserve">late invoice  </t>
  </si>
  <si>
    <t xml:space="preserve">Lights Installation </t>
  </si>
  <si>
    <t>Summary Sheet -Management Accounts Year End 31st March 2025</t>
  </si>
  <si>
    <t>Management Accounts Year End 31st March 2025</t>
  </si>
  <si>
    <t>includes HR Consultancy fees</t>
  </si>
  <si>
    <t xml:space="preserve">Grounds Maintenance </t>
  </si>
  <si>
    <t xml:space="preserve">no Elections </t>
  </si>
  <si>
    <t xml:space="preserve">Land Search to establish ownership </t>
  </si>
  <si>
    <t xml:space="preserve">last Inspection invoice to come in </t>
  </si>
  <si>
    <t xml:space="preserve">increase due to recycle service by law in work place </t>
  </si>
  <si>
    <t>puddlegate  106 money £12,000 expected received £10000</t>
  </si>
  <si>
    <t xml:space="preserve">now due in April </t>
  </si>
  <si>
    <t>£263 inv to be paid Worknest Contract + safety check</t>
  </si>
  <si>
    <t>eventbrite did not pay so will show in 25/26</t>
  </si>
  <si>
    <t>ADMIN</t>
  </si>
  <si>
    <t>L &amp; A</t>
  </si>
  <si>
    <t>TOWN HALL</t>
  </si>
  <si>
    <t>H &amp; S</t>
  </si>
  <si>
    <t>CIVIC</t>
  </si>
  <si>
    <t>GRANTS</t>
  </si>
  <si>
    <t>PLACEMAKING</t>
  </si>
  <si>
    <t xml:space="preserve">CHRISTMAS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</si>
</sst>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£&quot;#,##0;[Red]\-&quot;£&quot;#,##0"/>
    <numFmt numFmtId="8" formatCode="&quot;£&quot;#,##0.00;[Red]\-&quot;£&quot;#,##0.00"/>
    <numFmt numFmtId="164" formatCode="&quot;£&quot;#,##0_);[Red]\(&quot;£&quot;#,##0\)"/>
    <numFmt numFmtId="165" formatCode="&quot;£&quot;#,##0.00"/>
    <numFmt numFmtId="166" formatCode="&quot;£&quot;#,##0"/>
    <numFmt numFmtId="167" formatCode="&quot;$&quot;#,##0.00"/>
    <numFmt numFmtId="168" formatCode="_-[$£-809]* #,##0.00_-;\-[$£-809]* #,##0.00_-;_-[$£-809]* &quot;-&quot;??_-;_-@_-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323233"/>
      <name val="Arial"/>
      <family val="2"/>
    </font>
    <font>
      <b/>
      <u/>
      <sz val="12"/>
      <color theme="1"/>
      <name val="Arial"/>
      <family val="2"/>
    </font>
    <font>
      <b/>
      <u/>
      <sz val="12"/>
      <color rgb="FF323233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b/>
      <sz val="14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auto="1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5">
    <xf numFmtId="0" fontId="0" fillId="0" borderId="0" xfId="0"/>
    <xf numFmtId="0" fontId="1" fillId="0" borderId="0" xfId="0" applyFont="1"/>
    <xf numFmtId="6" fontId="1" fillId="0" borderId="0" xfId="0" applyNumberFormat="1" applyFont="1"/>
    <xf numFmtId="6" fontId="1" fillId="0" borderId="1" xfId="0" applyNumberFormat="1" applyFont="1" applyBorder="1"/>
    <xf numFmtId="0" fontId="1" fillId="0" borderId="1" xfId="0" applyFont="1" applyBorder="1"/>
    <xf numFmtId="0" fontId="1" fillId="4" borderId="1" xfId="0" applyFont="1" applyFill="1" applyBorder="1"/>
    <xf numFmtId="0" fontId="1" fillId="0" borderId="0" xfId="0" applyFont="1" applyAlignment="1">
      <alignment horizontal="center" vertical="center"/>
    </xf>
    <xf numFmtId="8" fontId="1" fillId="0" borderId="0" xfId="0" applyNumberFormat="1" applyFont="1" applyAlignment="1">
      <alignment horizontal="center" vertical="center"/>
    </xf>
    <xf numFmtId="167" fontId="1" fillId="0" borderId="0" xfId="0" quotePrefix="1" applyNumberFormat="1" applyFont="1"/>
    <xf numFmtId="165" fontId="1" fillId="0" borderId="0" xfId="0" applyNumberFormat="1" applyFont="1" applyAlignment="1">
      <alignment horizontal="center" vertical="center"/>
    </xf>
    <xf numFmtId="6" fontId="4" fillId="0" borderId="0" xfId="0" applyNumberFormat="1" applyFont="1"/>
    <xf numFmtId="0" fontId="4" fillId="0" borderId="1" xfId="0" applyFont="1" applyBorder="1"/>
    <xf numFmtId="6" fontId="4" fillId="0" borderId="1" xfId="0" applyNumberFormat="1" applyFont="1" applyBorder="1"/>
    <xf numFmtId="6" fontId="4" fillId="6" borderId="0" xfId="0" applyNumberFormat="1" applyFont="1" applyFill="1"/>
    <xf numFmtId="6" fontId="4" fillId="3" borderId="0" xfId="0" applyNumberFormat="1" applyFont="1" applyFill="1" applyAlignment="1">
      <alignment vertical="justify"/>
    </xf>
    <xf numFmtId="6" fontId="4" fillId="8" borderId="1" xfId="0" applyNumberFormat="1" applyFont="1" applyFill="1" applyBorder="1"/>
    <xf numFmtId="166" fontId="1" fillId="2" borderId="1" xfId="0" applyNumberFormat="1" applyFont="1" applyFill="1" applyBorder="1"/>
    <xf numFmtId="0" fontId="3" fillId="4" borderId="1" xfId="0" applyFont="1" applyFill="1" applyBorder="1"/>
    <xf numFmtId="6" fontId="3" fillId="4" borderId="1" xfId="0" applyNumberFormat="1" applyFont="1" applyFill="1" applyBorder="1"/>
    <xf numFmtId="0" fontId="3" fillId="8" borderId="1" xfId="0" applyFont="1" applyFill="1" applyBorder="1" applyAlignment="1">
      <alignment vertical="center"/>
    </xf>
    <xf numFmtId="0" fontId="1" fillId="2" borderId="0" xfId="0" applyFont="1" applyFill="1"/>
    <xf numFmtId="166" fontId="4" fillId="10" borderId="0" xfId="0" applyNumberFormat="1" applyFont="1" applyFill="1"/>
    <xf numFmtId="0" fontId="3" fillId="8" borderId="1" xfId="0" applyFont="1" applyFill="1" applyBorder="1"/>
    <xf numFmtId="166" fontId="1" fillId="0" borderId="1" xfId="0" applyNumberFormat="1" applyFont="1" applyBorder="1"/>
    <xf numFmtId="0" fontId="1" fillId="2" borderId="1" xfId="0" applyFont="1" applyFill="1" applyBorder="1"/>
    <xf numFmtId="0" fontId="1" fillId="8" borderId="1" xfId="0" applyFont="1" applyFill="1" applyBorder="1"/>
    <xf numFmtId="6" fontId="1" fillId="2" borderId="1" xfId="0" applyNumberFormat="1" applyFont="1" applyFill="1" applyBorder="1"/>
    <xf numFmtId="166" fontId="1" fillId="2" borderId="1" xfId="0" applyNumberFormat="1" applyFont="1" applyFill="1" applyBorder="1" applyAlignment="1">
      <alignment vertical="center"/>
    </xf>
    <xf numFmtId="6" fontId="4" fillId="10" borderId="6" xfId="0" applyNumberFormat="1" applyFont="1" applyFill="1" applyBorder="1"/>
    <xf numFmtId="0" fontId="1" fillId="0" borderId="3" xfId="0" applyFont="1" applyBorder="1"/>
    <xf numFmtId="0" fontId="3" fillId="7" borderId="1" xfId="0" applyFont="1" applyFill="1" applyBorder="1"/>
    <xf numFmtId="0" fontId="3" fillId="7" borderId="3" xfId="0" applyFont="1" applyFill="1" applyBorder="1" applyAlignment="1">
      <alignment vertical="center"/>
    </xf>
    <xf numFmtId="6" fontId="1" fillId="0" borderId="1" xfId="0" applyNumberFormat="1" applyFont="1" applyBorder="1" applyAlignment="1">
      <alignment wrapText="1"/>
    </xf>
    <xf numFmtId="6" fontId="4" fillId="2" borderId="1" xfId="0" applyNumberFormat="1" applyFont="1" applyFill="1" applyBorder="1"/>
    <xf numFmtId="6" fontId="1" fillId="2" borderId="8" xfId="0" applyNumberFormat="1" applyFont="1" applyFill="1" applyBorder="1" applyAlignment="1">
      <alignment horizontal="left"/>
    </xf>
    <xf numFmtId="6" fontId="1" fillId="2" borderId="0" xfId="0" applyNumberFormat="1" applyFont="1" applyFill="1" applyAlignment="1">
      <alignment horizontal="left"/>
    </xf>
    <xf numFmtId="6" fontId="1" fillId="2" borderId="0" xfId="0" applyNumberFormat="1" applyFont="1" applyFill="1"/>
    <xf numFmtId="6" fontId="4" fillId="3" borderId="1" xfId="0" applyNumberFormat="1" applyFont="1" applyFill="1" applyBorder="1"/>
    <xf numFmtId="6" fontId="4" fillId="6" borderId="1" xfId="0" applyNumberFormat="1" applyFont="1" applyFill="1" applyBorder="1"/>
    <xf numFmtId="6" fontId="4" fillId="0" borderId="5" xfId="0" applyNumberFormat="1" applyFont="1" applyBorder="1"/>
    <xf numFmtId="0" fontId="3" fillId="2" borderId="1" xfId="0" applyFont="1" applyFill="1" applyBorder="1" applyAlignment="1">
      <alignment vertical="center"/>
    </xf>
    <xf numFmtId="0" fontId="3" fillId="2" borderId="0" xfId="0" applyFont="1" applyFill="1"/>
    <xf numFmtId="0" fontId="3" fillId="7" borderId="1" xfId="0" applyFont="1" applyFill="1" applyBorder="1" applyAlignment="1">
      <alignment vertical="center"/>
    </xf>
    <xf numFmtId="0" fontId="3" fillId="4" borderId="3" xfId="0" applyFont="1" applyFill="1" applyBorder="1"/>
    <xf numFmtId="6" fontId="5" fillId="0" borderId="1" xfId="0" applyNumberFormat="1" applyFont="1" applyBorder="1"/>
    <xf numFmtId="0" fontId="3" fillId="2" borderId="7" xfId="0" applyFont="1" applyFill="1" applyBorder="1"/>
    <xf numFmtId="0" fontId="4" fillId="2" borderId="1" xfId="0" applyFont="1" applyFill="1" applyBorder="1"/>
    <xf numFmtId="6" fontId="1" fillId="0" borderId="6" xfId="0" applyNumberFormat="1" applyFont="1" applyBorder="1" applyAlignment="1">
      <alignment wrapText="1"/>
    </xf>
    <xf numFmtId="6" fontId="4" fillId="11" borderId="1" xfId="0" applyNumberFormat="1" applyFont="1" applyFill="1" applyBorder="1" applyAlignment="1">
      <alignment vertical="center"/>
    </xf>
    <xf numFmtId="0" fontId="3" fillId="4" borderId="7" xfId="0" applyFont="1" applyFill="1" applyBorder="1"/>
    <xf numFmtId="0" fontId="4" fillId="0" borderId="11" xfId="0" applyFont="1" applyBorder="1"/>
    <xf numFmtId="6" fontId="1" fillId="0" borderId="15" xfId="0" applyNumberFormat="1" applyFont="1" applyBorder="1"/>
    <xf numFmtId="0" fontId="3" fillId="4" borderId="10" xfId="0" applyFont="1" applyFill="1" applyBorder="1"/>
    <xf numFmtId="0" fontId="3" fillId="4" borderId="12" xfId="0" applyFont="1" applyFill="1" applyBorder="1"/>
    <xf numFmtId="6" fontId="1" fillId="2" borderId="15" xfId="0" applyNumberFormat="1" applyFont="1" applyFill="1" applyBorder="1"/>
    <xf numFmtId="6" fontId="1" fillId="2" borderId="15" xfId="0" applyNumberFormat="1" applyFont="1" applyFill="1" applyBorder="1" applyAlignment="1">
      <alignment vertical="center"/>
    </xf>
    <xf numFmtId="0" fontId="3" fillId="4" borderId="14" xfId="0" applyFont="1" applyFill="1" applyBorder="1"/>
    <xf numFmtId="6" fontId="5" fillId="11" borderId="1" xfId="0" applyNumberFormat="1" applyFont="1" applyFill="1" applyBorder="1" applyAlignment="1">
      <alignment horizontal="center" vertical="center"/>
    </xf>
    <xf numFmtId="0" fontId="3" fillId="0" borderId="0" xfId="0" applyFont="1"/>
    <xf numFmtId="6" fontId="4" fillId="2" borderId="1" xfId="0" applyNumberFormat="1" applyFont="1" applyFill="1" applyBorder="1" applyAlignment="1">
      <alignment horizontal="left"/>
    </xf>
    <xf numFmtId="6" fontId="3" fillId="0" borderId="0" xfId="0" applyNumberFormat="1" applyFont="1"/>
    <xf numFmtId="38" fontId="4" fillId="0" borderId="5" xfId="0" applyNumberFormat="1" applyFont="1" applyBorder="1"/>
    <xf numFmtId="38" fontId="4" fillId="0" borderId="1" xfId="0" applyNumberFormat="1" applyFont="1" applyBorder="1"/>
    <xf numFmtId="38" fontId="1" fillId="0" borderId="0" xfId="0" applyNumberFormat="1" applyFont="1"/>
    <xf numFmtId="0" fontId="1" fillId="0" borderId="0" xfId="0" applyFont="1" applyAlignment="1">
      <alignment vertical="center"/>
    </xf>
    <xf numFmtId="6" fontId="5" fillId="11" borderId="1" xfId="0" applyNumberFormat="1" applyFont="1" applyFill="1" applyBorder="1" applyAlignment="1">
      <alignment vertical="center"/>
    </xf>
    <xf numFmtId="6" fontId="5" fillId="7" borderId="5" xfId="0" applyNumberFormat="1" applyFont="1" applyFill="1" applyBorder="1" applyAlignment="1">
      <alignment horizontal="center" vertical="center"/>
    </xf>
    <xf numFmtId="6" fontId="1" fillId="0" borderId="0" xfId="0" applyNumberFormat="1" applyFont="1" applyAlignment="1">
      <alignment horizontal="center" vertical="center"/>
    </xf>
    <xf numFmtId="6" fontId="5" fillId="10" borderId="6" xfId="0" applyNumberFormat="1" applyFont="1" applyFill="1" applyBorder="1" applyAlignment="1">
      <alignment wrapText="1"/>
    </xf>
    <xf numFmtId="164" fontId="1" fillId="0" borderId="0" xfId="0" applyNumberFormat="1" applyFont="1"/>
    <xf numFmtId="6" fontId="5" fillId="10" borderId="1" xfId="0" applyNumberFormat="1" applyFont="1" applyFill="1" applyBorder="1"/>
    <xf numFmtId="0" fontId="5" fillId="11" borderId="1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166" fontId="3" fillId="0" borderId="11" xfId="0" applyNumberFormat="1" applyFont="1" applyBorder="1"/>
    <xf numFmtId="0" fontId="3" fillId="2" borderId="3" xfId="0" applyFont="1" applyFill="1" applyBorder="1"/>
    <xf numFmtId="166" fontId="3" fillId="2" borderId="11" xfId="0" applyNumberFormat="1" applyFont="1" applyFill="1" applyBorder="1"/>
    <xf numFmtId="38" fontId="3" fillId="4" borderId="1" xfId="0" applyNumberFormat="1" applyFont="1" applyFill="1" applyBorder="1"/>
    <xf numFmtId="0" fontId="3" fillId="2" borderId="1" xfId="0" applyFont="1" applyFill="1" applyBorder="1"/>
    <xf numFmtId="6" fontId="1" fillId="2" borderId="8" xfId="0" applyNumberFormat="1" applyFont="1" applyFill="1" applyBorder="1"/>
    <xf numFmtId="0" fontId="5" fillId="10" borderId="1" xfId="0" applyFont="1" applyFill="1" applyBorder="1"/>
    <xf numFmtId="38" fontId="3" fillId="0" borderId="1" xfId="0" applyNumberFormat="1" applyFont="1" applyBorder="1"/>
    <xf numFmtId="6" fontId="3" fillId="4" borderId="1" xfId="0" applyNumberFormat="1" applyFont="1" applyFill="1" applyBorder="1" applyAlignment="1">
      <alignment horizontal="left"/>
    </xf>
    <xf numFmtId="164" fontId="1" fillId="0" borderId="1" xfId="0" applyNumberFormat="1" applyFont="1" applyBorder="1"/>
    <xf numFmtId="164" fontId="3" fillId="4" borderId="1" xfId="0" applyNumberFormat="1" applyFont="1" applyFill="1" applyBorder="1"/>
    <xf numFmtId="164" fontId="3" fillId="2" borderId="1" xfId="0" applyNumberFormat="1" applyFont="1" applyFill="1" applyBorder="1"/>
    <xf numFmtId="164" fontId="3" fillId="7" borderId="1" xfId="0" applyNumberFormat="1" applyFont="1" applyFill="1" applyBorder="1" applyAlignment="1">
      <alignment vertical="center"/>
    </xf>
    <xf numFmtId="164" fontId="3" fillId="0" borderId="1" xfId="0" applyNumberFormat="1" applyFont="1" applyBorder="1"/>
    <xf numFmtId="0" fontId="3" fillId="7" borderId="5" xfId="0" applyFont="1" applyFill="1" applyBorder="1"/>
    <xf numFmtId="0" fontId="3" fillId="7" borderId="5" xfId="0" applyFont="1" applyFill="1" applyBorder="1" applyAlignment="1">
      <alignment horizontal="left" vertical="center"/>
    </xf>
    <xf numFmtId="0" fontId="3" fillId="0" borderId="1" xfId="0" applyFont="1" applyBorder="1"/>
    <xf numFmtId="0" fontId="3" fillId="7" borderId="1" xfId="0" applyFont="1" applyFill="1" applyBorder="1" applyAlignment="1">
      <alignment horizontal="left"/>
    </xf>
    <xf numFmtId="0" fontId="5" fillId="0" borderId="0" xfId="0" applyFont="1" applyAlignment="1">
      <alignment horizontal="center"/>
    </xf>
    <xf numFmtId="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8" borderId="5" xfId="0" applyFont="1" applyFill="1" applyBorder="1"/>
    <xf numFmtId="0" fontId="11" fillId="15" borderId="19" xfId="0" applyFont="1" applyFill="1" applyBorder="1"/>
    <xf numFmtId="6" fontId="3" fillId="2" borderId="1" xfId="0" applyNumberFormat="1" applyFont="1" applyFill="1" applyBorder="1"/>
    <xf numFmtId="6" fontId="3" fillId="8" borderId="1" xfId="0" applyNumberFormat="1" applyFont="1" applyFill="1" applyBorder="1" applyAlignment="1">
      <alignment horizontal="center" vertical="center"/>
    </xf>
    <xf numFmtId="0" fontId="5" fillId="11" borderId="17" xfId="0" applyFont="1" applyFill="1" applyBorder="1"/>
    <xf numFmtId="0" fontId="3" fillId="7" borderId="5" xfId="0" applyFont="1" applyFill="1" applyBorder="1" applyAlignment="1">
      <alignment vertical="center"/>
    </xf>
    <xf numFmtId="0" fontId="5" fillId="0" borderId="27" xfId="0" applyFont="1" applyBorder="1"/>
    <xf numFmtId="38" fontId="1" fillId="0" borderId="1" xfId="0" applyNumberFormat="1" applyFont="1" applyBorder="1"/>
    <xf numFmtId="38" fontId="3" fillId="8" borderId="1" xfId="0" applyNumberFormat="1" applyFont="1" applyFill="1" applyBorder="1" applyAlignment="1">
      <alignment vertical="center"/>
    </xf>
    <xf numFmtId="6" fontId="3" fillId="8" borderId="15" xfId="0" applyNumberFormat="1" applyFont="1" applyFill="1" applyBorder="1" applyAlignment="1">
      <alignment vertical="center"/>
    </xf>
    <xf numFmtId="38" fontId="1" fillId="0" borderId="1" xfId="0" applyNumberFormat="1" applyFont="1" applyBorder="1" applyAlignment="1">
      <alignment vertical="center"/>
    </xf>
    <xf numFmtId="6" fontId="3" fillId="2" borderId="15" xfId="0" applyNumberFormat="1" applyFont="1" applyFill="1" applyBorder="1" applyAlignment="1">
      <alignment vertical="center"/>
    </xf>
    <xf numFmtId="0" fontId="1" fillId="0" borderId="16" xfId="0" applyFont="1" applyBorder="1" applyAlignment="1">
      <alignment vertical="center" wrapText="1"/>
    </xf>
    <xf numFmtId="6" fontId="1" fillId="0" borderId="15" xfId="0" applyNumberFormat="1" applyFont="1" applyBorder="1" applyAlignment="1">
      <alignment wrapText="1"/>
    </xf>
    <xf numFmtId="6" fontId="3" fillId="2" borderId="18" xfId="0" applyNumberFormat="1" applyFont="1" applyFill="1" applyBorder="1"/>
    <xf numFmtId="166" fontId="1" fillId="2" borderId="0" xfId="0" applyNumberFormat="1" applyFont="1" applyFill="1" applyAlignment="1">
      <alignment horizontal="left"/>
    </xf>
    <xf numFmtId="0" fontId="1" fillId="0" borderId="0" xfId="0" applyFont="1" applyAlignment="1">
      <alignment horizontal="left"/>
    </xf>
    <xf numFmtId="0" fontId="5" fillId="10" borderId="5" xfId="0" applyFont="1" applyFill="1" applyBorder="1" applyAlignment="1">
      <alignment horizontal="left"/>
    </xf>
    <xf numFmtId="0" fontId="5" fillId="10" borderId="1" xfId="0" applyFont="1" applyFill="1" applyBorder="1" applyAlignment="1">
      <alignment horizontal="left"/>
    </xf>
    <xf numFmtId="6" fontId="4" fillId="0" borderId="0" xfId="0" applyNumberFormat="1" applyFont="1" applyAlignment="1">
      <alignment horizontal="left"/>
    </xf>
    <xf numFmtId="6" fontId="4" fillId="3" borderId="0" xfId="0" applyNumberFormat="1" applyFont="1" applyFill="1" applyAlignment="1">
      <alignment horizontal="left" vertical="justify"/>
    </xf>
    <xf numFmtId="6" fontId="4" fillId="6" borderId="0" xfId="0" applyNumberFormat="1" applyFont="1" applyFill="1" applyAlignment="1">
      <alignment horizontal="left"/>
    </xf>
    <xf numFmtId="6" fontId="3" fillId="0" borderId="5" xfId="0" applyNumberFormat="1" applyFont="1" applyBorder="1" applyAlignment="1">
      <alignment horizontal="left" vertical="center" wrapText="1"/>
    </xf>
    <xf numFmtId="6" fontId="1" fillId="0" borderId="0" xfId="0" applyNumberFormat="1" applyFont="1" applyAlignment="1">
      <alignment horizontal="left"/>
    </xf>
    <xf numFmtId="6" fontId="4" fillId="2" borderId="0" xfId="0" applyNumberFormat="1" applyFont="1" applyFill="1" applyAlignment="1">
      <alignment horizontal="left"/>
    </xf>
    <xf numFmtId="6" fontId="4" fillId="14" borderId="0" xfId="0" applyNumberFormat="1" applyFont="1" applyFill="1" applyAlignment="1">
      <alignment horizontal="left"/>
    </xf>
    <xf numFmtId="6" fontId="4" fillId="3" borderId="1" xfId="0" applyNumberFormat="1" applyFont="1" applyFill="1" applyBorder="1" applyAlignment="1">
      <alignment horizontal="left" vertical="justify"/>
    </xf>
    <xf numFmtId="6" fontId="4" fillId="2" borderId="0" xfId="0" applyNumberFormat="1" applyFont="1" applyFill="1" applyAlignment="1">
      <alignment horizontal="left" vertical="justify"/>
    </xf>
    <xf numFmtId="6" fontId="4" fillId="14" borderId="0" xfId="0" applyNumberFormat="1" applyFont="1" applyFill="1" applyAlignment="1">
      <alignment horizontal="left" vertical="justify"/>
    </xf>
    <xf numFmtId="6" fontId="4" fillId="0" borderId="1" xfId="0" applyNumberFormat="1" applyFont="1" applyBorder="1" applyAlignment="1">
      <alignment horizontal="left"/>
    </xf>
    <xf numFmtId="6" fontId="4" fillId="5" borderId="1" xfId="0" applyNumberFormat="1" applyFont="1" applyFill="1" applyBorder="1" applyAlignment="1">
      <alignment horizontal="left"/>
    </xf>
    <xf numFmtId="6" fontId="4" fillId="8" borderId="1" xfId="0" applyNumberFormat="1" applyFont="1" applyFill="1" applyBorder="1" applyAlignment="1">
      <alignment horizontal="left"/>
    </xf>
    <xf numFmtId="6" fontId="4" fillId="6" borderId="1" xfId="0" applyNumberFormat="1" applyFont="1" applyFill="1" applyBorder="1" applyAlignment="1">
      <alignment horizontal="left"/>
    </xf>
    <xf numFmtId="6" fontId="5" fillId="0" borderId="6" xfId="0" applyNumberFormat="1" applyFont="1" applyBorder="1" applyAlignment="1">
      <alignment horizontal="left" vertical="center"/>
    </xf>
    <xf numFmtId="6" fontId="5" fillId="0" borderId="1" xfId="0" applyNumberFormat="1" applyFont="1" applyBorder="1" applyAlignment="1">
      <alignment horizontal="left" vertical="center"/>
    </xf>
    <xf numFmtId="6" fontId="5" fillId="0" borderId="1" xfId="0" applyNumberFormat="1" applyFont="1" applyBorder="1" applyAlignment="1">
      <alignment horizontal="left" vertical="center" wrapText="1"/>
    </xf>
    <xf numFmtId="6" fontId="1" fillId="14" borderId="0" xfId="0" applyNumberFormat="1" applyFont="1" applyFill="1" applyAlignment="1">
      <alignment horizontal="left"/>
    </xf>
    <xf numFmtId="166" fontId="1" fillId="0" borderId="0" xfId="0" applyNumberFormat="1" applyFont="1" applyAlignment="1">
      <alignment horizontal="left"/>
    </xf>
    <xf numFmtId="166" fontId="5" fillId="0" borderId="5" xfId="0" applyNumberFormat="1" applyFont="1" applyBorder="1" applyAlignment="1">
      <alignment horizontal="left" vertical="center"/>
    </xf>
    <xf numFmtId="166" fontId="5" fillId="0" borderId="1" xfId="0" applyNumberFormat="1" applyFont="1" applyBorder="1" applyAlignment="1">
      <alignment horizontal="left" vertical="center"/>
    </xf>
    <xf numFmtId="166" fontId="5" fillId="0" borderId="3" xfId="0" applyNumberFormat="1" applyFont="1" applyBorder="1" applyAlignment="1">
      <alignment horizontal="left" vertical="center" wrapText="1"/>
    </xf>
    <xf numFmtId="6" fontId="5" fillId="0" borderId="26" xfId="0" applyNumberFormat="1" applyFont="1" applyBorder="1" applyAlignment="1">
      <alignment horizontal="left" vertical="center"/>
    </xf>
    <xf numFmtId="6" fontId="5" fillId="10" borderId="5" xfId="0" applyNumberFormat="1" applyFont="1" applyFill="1" applyBorder="1" applyAlignment="1">
      <alignment horizontal="left"/>
    </xf>
    <xf numFmtId="6" fontId="3" fillId="2" borderId="5" xfId="0" applyNumberFormat="1" applyFont="1" applyFill="1" applyBorder="1" applyAlignment="1">
      <alignment horizontal="left" wrapText="1"/>
    </xf>
    <xf numFmtId="6" fontId="3" fillId="2" borderId="1" xfId="0" applyNumberFormat="1" applyFont="1" applyFill="1" applyBorder="1" applyAlignment="1">
      <alignment horizontal="left" wrapText="1"/>
    </xf>
    <xf numFmtId="6" fontId="3" fillId="2" borderId="1" xfId="0" applyNumberFormat="1" applyFont="1" applyFill="1" applyBorder="1" applyAlignment="1">
      <alignment horizontal="left"/>
    </xf>
    <xf numFmtId="6" fontId="3" fillId="2" borderId="0" xfId="0" applyNumberFormat="1" applyFont="1" applyFill="1" applyAlignment="1">
      <alignment horizontal="left"/>
    </xf>
    <xf numFmtId="6" fontId="9" fillId="2" borderId="0" xfId="0" applyNumberFormat="1" applyFont="1" applyFill="1" applyAlignment="1">
      <alignment horizontal="left"/>
    </xf>
    <xf numFmtId="6" fontId="8" fillId="0" borderId="0" xfId="0" applyNumberFormat="1" applyFont="1" applyAlignment="1">
      <alignment horizontal="left"/>
    </xf>
    <xf numFmtId="6" fontId="6" fillId="2" borderId="0" xfId="0" applyNumberFormat="1" applyFont="1" applyFill="1" applyAlignment="1">
      <alignment horizontal="left"/>
    </xf>
    <xf numFmtId="6" fontId="1" fillId="2" borderId="21" xfId="0" applyNumberFormat="1" applyFont="1" applyFill="1" applyBorder="1" applyAlignment="1">
      <alignment horizontal="left"/>
    </xf>
    <xf numFmtId="6" fontId="5" fillId="2" borderId="5" xfId="0" applyNumberFormat="1" applyFont="1" applyFill="1" applyBorder="1" applyAlignment="1">
      <alignment horizontal="left" vertical="center"/>
    </xf>
    <xf numFmtId="0" fontId="3" fillId="2" borderId="9" xfId="0" applyFont="1" applyFill="1" applyBorder="1"/>
    <xf numFmtId="6" fontId="1" fillId="2" borderId="22" xfId="0" applyNumberFormat="1" applyFont="1" applyFill="1" applyBorder="1" applyAlignment="1">
      <alignment horizontal="left"/>
    </xf>
    <xf numFmtId="166" fontId="5" fillId="2" borderId="1" xfId="0" applyNumberFormat="1" applyFont="1" applyFill="1" applyBorder="1" applyAlignment="1">
      <alignment horizontal="left" vertical="center"/>
    </xf>
    <xf numFmtId="38" fontId="1" fillId="0" borderId="1" xfId="0" applyNumberFormat="1" applyFont="1" applyBorder="1" applyAlignment="1">
      <alignment horizontal="left" vertical="center"/>
    </xf>
    <xf numFmtId="6" fontId="1" fillId="0" borderId="1" xfId="0" applyNumberFormat="1" applyFont="1" applyBorder="1" applyAlignment="1">
      <alignment horizontal="right"/>
    </xf>
    <xf numFmtId="6" fontId="4" fillId="0" borderId="1" xfId="0" applyNumberFormat="1" applyFont="1" applyBorder="1" applyAlignment="1">
      <alignment horizontal="right"/>
    </xf>
    <xf numFmtId="6" fontId="1" fillId="2" borderId="1" xfId="0" applyNumberFormat="1" applyFont="1" applyFill="1" applyBorder="1" applyAlignment="1">
      <alignment horizontal="right"/>
    </xf>
    <xf numFmtId="6" fontId="4" fillId="2" borderId="1" xfId="0" applyNumberFormat="1" applyFont="1" applyFill="1" applyBorder="1" applyAlignment="1">
      <alignment horizontal="right"/>
    </xf>
    <xf numFmtId="6" fontId="1" fillId="0" borderId="2" xfId="0" applyNumberFormat="1" applyFont="1" applyBorder="1" applyAlignment="1">
      <alignment horizontal="right"/>
    </xf>
    <xf numFmtId="6" fontId="3" fillId="2" borderId="23" xfId="0" applyNumberFormat="1" applyFont="1" applyFill="1" applyBorder="1" applyAlignment="1">
      <alignment horizontal="right"/>
    </xf>
    <xf numFmtId="6" fontId="1" fillId="8" borderId="5" xfId="0" applyNumberFormat="1" applyFont="1" applyFill="1" applyBorder="1" applyAlignment="1">
      <alignment horizontal="right"/>
    </xf>
    <xf numFmtId="6" fontId="3" fillId="4" borderId="28" xfId="0" applyNumberFormat="1" applyFont="1" applyFill="1" applyBorder="1" applyAlignment="1">
      <alignment horizontal="right"/>
    </xf>
    <xf numFmtId="6" fontId="3" fillId="2" borderId="0" xfId="0" applyNumberFormat="1" applyFont="1" applyFill="1" applyAlignment="1">
      <alignment horizontal="right"/>
    </xf>
    <xf numFmtId="6" fontId="3" fillId="8" borderId="5" xfId="0" applyNumberFormat="1" applyFont="1" applyFill="1" applyBorder="1" applyAlignment="1">
      <alignment horizontal="center" vertical="center" wrapText="1"/>
    </xf>
    <xf numFmtId="6" fontId="3" fillId="8" borderId="1" xfId="0" applyNumberFormat="1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1" fillId="7" borderId="1" xfId="0" applyFont="1" applyFill="1" applyBorder="1"/>
    <xf numFmtId="0" fontId="1" fillId="2" borderId="4" xfId="0" applyFont="1" applyFill="1" applyBorder="1"/>
    <xf numFmtId="166" fontId="10" fillId="2" borderId="0" xfId="0" applyNumberFormat="1" applyFont="1" applyFill="1" applyAlignment="1">
      <alignment horizontal="left"/>
    </xf>
    <xf numFmtId="166" fontId="3" fillId="2" borderId="0" xfId="0" applyNumberFormat="1" applyFont="1" applyFill="1" applyAlignment="1">
      <alignment horizontal="left"/>
    </xf>
    <xf numFmtId="0" fontId="1" fillId="0" borderId="0" xfId="0" applyFont="1" applyAlignment="1">
      <alignment horizontal="center"/>
    </xf>
    <xf numFmtId="166" fontId="5" fillId="2" borderId="5" xfId="0" applyNumberFormat="1" applyFont="1" applyFill="1" applyBorder="1" applyAlignment="1">
      <alignment horizontal="left" vertical="center"/>
    </xf>
    <xf numFmtId="166" fontId="5" fillId="0" borderId="1" xfId="0" applyNumberFormat="1" applyFont="1" applyBorder="1" applyAlignment="1">
      <alignment horizontal="left" vertical="center" wrapText="1"/>
    </xf>
    <xf numFmtId="6" fontId="5" fillId="7" borderId="5" xfId="0" applyNumberFormat="1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left"/>
    </xf>
    <xf numFmtId="6" fontId="1" fillId="2" borderId="1" xfId="0" applyNumberFormat="1" applyFont="1" applyFill="1" applyBorder="1" applyAlignment="1">
      <alignment horizontal="left"/>
    </xf>
    <xf numFmtId="6" fontId="5" fillId="11" borderId="5" xfId="0" applyNumberFormat="1" applyFont="1" applyFill="1" applyBorder="1" applyAlignment="1">
      <alignment horizontal="center" vertical="center"/>
    </xf>
    <xf numFmtId="6" fontId="3" fillId="7" borderId="5" xfId="0" applyNumberFormat="1" applyFont="1" applyFill="1" applyBorder="1" applyAlignment="1">
      <alignment horizontal="center" vertical="center" wrapText="1"/>
    </xf>
    <xf numFmtId="6" fontId="5" fillId="11" borderId="5" xfId="0" applyNumberFormat="1" applyFont="1" applyFill="1" applyBorder="1" applyAlignment="1">
      <alignment horizontal="center" vertical="center" wrapText="1"/>
    </xf>
    <xf numFmtId="6" fontId="5" fillId="11" borderId="1" xfId="0" applyNumberFormat="1" applyFont="1" applyFill="1" applyBorder="1" applyAlignment="1">
      <alignment horizontal="center" vertical="center" wrapText="1"/>
    </xf>
    <xf numFmtId="164" fontId="4" fillId="10" borderId="6" xfId="0" applyNumberFormat="1" applyFont="1" applyFill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4" fontId="4" fillId="2" borderId="1" xfId="0" applyNumberFormat="1" applyFont="1" applyFill="1" applyBorder="1" applyAlignment="1">
      <alignment horizontal="right"/>
    </xf>
    <xf numFmtId="164" fontId="4" fillId="14" borderId="1" xfId="0" applyNumberFormat="1" applyFont="1" applyFill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4" fontId="4" fillId="10" borderId="1" xfId="0" applyNumberFormat="1" applyFont="1" applyFill="1" applyBorder="1" applyAlignment="1">
      <alignment horizontal="right"/>
    </xf>
    <xf numFmtId="164" fontId="5" fillId="5" borderId="1" xfId="0" applyNumberFormat="1" applyFont="1" applyFill="1" applyBorder="1" applyAlignment="1">
      <alignment horizontal="right"/>
    </xf>
    <xf numFmtId="164" fontId="5" fillId="5" borderId="8" xfId="0" applyNumberFormat="1" applyFont="1" applyFill="1" applyBorder="1" applyAlignment="1">
      <alignment horizontal="right"/>
    </xf>
    <xf numFmtId="164" fontId="5" fillId="11" borderId="1" xfId="0" applyNumberFormat="1" applyFont="1" applyFill="1" applyBorder="1" applyAlignment="1">
      <alignment horizontal="right"/>
    </xf>
    <xf numFmtId="164" fontId="5" fillId="7" borderId="1" xfId="0" applyNumberFormat="1" applyFont="1" applyFill="1" applyBorder="1" applyAlignment="1">
      <alignment horizontal="right"/>
    </xf>
    <xf numFmtId="164" fontId="4" fillId="7" borderId="1" xfId="0" applyNumberFormat="1" applyFont="1" applyFill="1" applyBorder="1" applyAlignment="1">
      <alignment horizontal="right"/>
    </xf>
    <xf numFmtId="164" fontId="1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164" fontId="4" fillId="2" borderId="0" xfId="0" applyNumberFormat="1" applyFont="1" applyFill="1" applyAlignment="1">
      <alignment horizontal="right"/>
    </xf>
    <xf numFmtId="164" fontId="4" fillId="14" borderId="0" xfId="0" applyNumberFormat="1" applyFont="1" applyFill="1" applyAlignment="1">
      <alignment horizontal="right"/>
    </xf>
    <xf numFmtId="164" fontId="3" fillId="4" borderId="20" xfId="0" applyNumberFormat="1" applyFont="1" applyFill="1" applyBorder="1" applyAlignment="1">
      <alignment horizontal="right"/>
    </xf>
    <xf numFmtId="166" fontId="5" fillId="11" borderId="5" xfId="0" applyNumberFormat="1" applyFont="1" applyFill="1" applyBorder="1" applyAlignment="1">
      <alignment horizontal="center" vertical="center"/>
    </xf>
    <xf numFmtId="166" fontId="5" fillId="7" borderId="1" xfId="0" applyNumberFormat="1" applyFont="1" applyFill="1" applyBorder="1" applyAlignment="1">
      <alignment horizontal="center" vertical="center" wrapText="1"/>
    </xf>
    <xf numFmtId="166" fontId="3" fillId="4" borderId="1" xfId="0" applyNumberFormat="1" applyFont="1" applyFill="1" applyBorder="1" applyAlignment="1">
      <alignment horizontal="right"/>
    </xf>
    <xf numFmtId="166" fontId="1" fillId="2" borderId="0" xfId="0" applyNumberFormat="1" applyFont="1" applyFill="1" applyAlignment="1">
      <alignment horizontal="right"/>
    </xf>
    <xf numFmtId="166" fontId="1" fillId="0" borderId="0" xfId="0" applyNumberFormat="1" applyFont="1" applyAlignment="1">
      <alignment horizontal="right"/>
    </xf>
    <xf numFmtId="166" fontId="4" fillId="10" borderId="0" xfId="0" applyNumberFormat="1" applyFont="1" applyFill="1" applyAlignment="1">
      <alignment horizontal="right"/>
    </xf>
    <xf numFmtId="166" fontId="3" fillId="4" borderId="20" xfId="0" applyNumberFormat="1" applyFont="1" applyFill="1" applyBorder="1" applyAlignment="1">
      <alignment horizontal="right"/>
    </xf>
    <xf numFmtId="166" fontId="5" fillId="11" borderId="1" xfId="0" applyNumberFormat="1" applyFont="1" applyFill="1" applyBorder="1" applyAlignment="1">
      <alignment horizontal="center" vertical="center"/>
    </xf>
    <xf numFmtId="166" fontId="5" fillId="7" borderId="3" xfId="0" applyNumberFormat="1" applyFont="1" applyFill="1" applyBorder="1" applyAlignment="1">
      <alignment horizontal="center" vertical="center" wrapText="1"/>
    </xf>
    <xf numFmtId="6" fontId="1" fillId="4" borderId="1" xfId="0" applyNumberFormat="1" applyFont="1" applyFill="1" applyBorder="1" applyAlignment="1">
      <alignment horizontal="right"/>
    </xf>
    <xf numFmtId="6" fontId="7" fillId="2" borderId="1" xfId="0" applyNumberFormat="1" applyFont="1" applyFill="1" applyBorder="1" applyAlignment="1">
      <alignment horizontal="right"/>
    </xf>
    <xf numFmtId="6" fontId="1" fillId="8" borderId="1" xfId="0" applyNumberFormat="1" applyFont="1" applyFill="1" applyBorder="1" applyAlignment="1">
      <alignment horizontal="right" vertical="center"/>
    </xf>
    <xf numFmtId="6" fontId="1" fillId="0" borderId="2" xfId="0" applyNumberFormat="1" applyFont="1" applyBorder="1" applyAlignment="1">
      <alignment horizontal="right" vertical="justify"/>
    </xf>
    <xf numFmtId="6" fontId="1" fillId="2" borderId="2" xfId="0" applyNumberFormat="1" applyFont="1" applyFill="1" applyBorder="1" applyAlignment="1">
      <alignment horizontal="right" vertical="justify"/>
    </xf>
    <xf numFmtId="164" fontId="1" fillId="4" borderId="20" xfId="0" applyNumberFormat="1" applyFont="1" applyFill="1" applyBorder="1" applyAlignment="1">
      <alignment horizontal="right"/>
    </xf>
    <xf numFmtId="164" fontId="1" fillId="2" borderId="20" xfId="0" applyNumberFormat="1" applyFont="1" applyFill="1" applyBorder="1" applyAlignment="1">
      <alignment horizontal="right"/>
    </xf>
    <xf numFmtId="0" fontId="5" fillId="11" borderId="23" xfId="0" applyFont="1" applyFill="1" applyBorder="1" applyAlignment="1">
      <alignment horizontal="center" vertical="center"/>
    </xf>
    <xf numFmtId="165" fontId="5" fillId="11" borderId="5" xfId="0" applyNumberFormat="1" applyFont="1" applyFill="1" applyBorder="1" applyAlignment="1">
      <alignment horizontal="center" vertical="center"/>
    </xf>
    <xf numFmtId="0" fontId="5" fillId="11" borderId="5" xfId="0" applyFont="1" applyFill="1" applyBorder="1" applyAlignment="1">
      <alignment horizontal="center" vertical="center"/>
    </xf>
    <xf numFmtId="0" fontId="5" fillId="11" borderId="5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164" fontId="3" fillId="4" borderId="1" xfId="0" applyNumberFormat="1" applyFont="1" applyFill="1" applyBorder="1" applyAlignment="1">
      <alignment horizontal="right"/>
    </xf>
    <xf numFmtId="164" fontId="1" fillId="7" borderId="1" xfId="0" applyNumberFormat="1" applyFont="1" applyFill="1" applyBorder="1" applyAlignment="1">
      <alignment horizontal="right" vertical="justify"/>
    </xf>
    <xf numFmtId="164" fontId="1" fillId="7" borderId="1" xfId="0" applyNumberFormat="1" applyFont="1" applyFill="1" applyBorder="1" applyAlignment="1">
      <alignment horizontal="right" vertical="center"/>
    </xf>
    <xf numFmtId="164" fontId="4" fillId="13" borderId="1" xfId="0" applyNumberFormat="1" applyFont="1" applyFill="1" applyBorder="1" applyAlignment="1">
      <alignment horizontal="right"/>
    </xf>
    <xf numFmtId="164" fontId="1" fillId="2" borderId="0" xfId="0" applyNumberFormat="1" applyFont="1" applyFill="1" applyAlignment="1">
      <alignment horizontal="right"/>
    </xf>
    <xf numFmtId="164" fontId="3" fillId="0" borderId="24" xfId="0" applyNumberFormat="1" applyFont="1" applyBorder="1" applyAlignment="1">
      <alignment horizontal="right"/>
    </xf>
    <xf numFmtId="164" fontId="3" fillId="0" borderId="20" xfId="0" applyNumberFormat="1" applyFont="1" applyBorder="1" applyAlignment="1">
      <alignment horizontal="right"/>
    </xf>
    <xf numFmtId="164" fontId="3" fillId="0" borderId="25" xfId="0" applyNumberFormat="1" applyFont="1" applyBorder="1" applyAlignment="1">
      <alignment horizontal="right"/>
    </xf>
    <xf numFmtId="6" fontId="3" fillId="4" borderId="3" xfId="0" applyNumberFormat="1" applyFont="1" applyFill="1" applyBorder="1" applyAlignment="1">
      <alignment horizontal="right"/>
    </xf>
    <xf numFmtId="166" fontId="1" fillId="0" borderId="1" xfId="0" applyNumberFormat="1" applyFont="1" applyBorder="1" applyAlignment="1">
      <alignment horizontal="right"/>
    </xf>
    <xf numFmtId="166" fontId="1" fillId="7" borderId="1" xfId="0" applyNumberFormat="1" applyFont="1" applyFill="1" applyBorder="1" applyAlignment="1">
      <alignment horizontal="right"/>
    </xf>
    <xf numFmtId="166" fontId="1" fillId="12" borderId="1" xfId="0" applyNumberFormat="1" applyFont="1" applyFill="1" applyBorder="1" applyAlignment="1">
      <alignment horizontal="right"/>
    </xf>
    <xf numFmtId="164" fontId="3" fillId="2" borderId="20" xfId="0" applyNumberFormat="1" applyFont="1" applyFill="1" applyBorder="1" applyAlignment="1">
      <alignment horizontal="right"/>
    </xf>
    <xf numFmtId="164" fontId="1" fillId="12" borderId="1" xfId="0" applyNumberFormat="1" applyFont="1" applyFill="1" applyBorder="1" applyAlignment="1">
      <alignment horizontal="right"/>
    </xf>
    <xf numFmtId="164" fontId="3" fillId="0" borderId="23" xfId="0" applyNumberFormat="1" applyFont="1" applyBorder="1" applyAlignment="1">
      <alignment horizontal="right"/>
    </xf>
    <xf numFmtId="164" fontId="3" fillId="7" borderId="5" xfId="0" applyNumberFormat="1" applyFont="1" applyFill="1" applyBorder="1" applyAlignment="1">
      <alignment horizontal="right"/>
    </xf>
    <xf numFmtId="164" fontId="1" fillId="7" borderId="5" xfId="0" applyNumberFormat="1" applyFont="1" applyFill="1" applyBorder="1" applyAlignment="1">
      <alignment horizontal="right"/>
    </xf>
    <xf numFmtId="164" fontId="1" fillId="0" borderId="1" xfId="0" applyNumberFormat="1" applyFont="1" applyBorder="1" applyAlignment="1">
      <alignment horizontal="right" vertical="center"/>
    </xf>
    <xf numFmtId="0" fontId="1" fillId="2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5" fillId="11" borderId="5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right"/>
    </xf>
    <xf numFmtId="6" fontId="5" fillId="0" borderId="1" xfId="0" applyNumberFormat="1" applyFont="1" applyBorder="1" applyAlignment="1">
      <alignment horizontal="right"/>
    </xf>
    <xf numFmtId="166" fontId="5" fillId="0" borderId="1" xfId="0" applyNumberFormat="1" applyFont="1" applyBorder="1" applyAlignment="1">
      <alignment horizontal="right"/>
    </xf>
    <xf numFmtId="164" fontId="3" fillId="7" borderId="1" xfId="0" applyNumberFormat="1" applyFont="1" applyFill="1" applyBorder="1" applyAlignment="1">
      <alignment horizontal="right" vertical="center"/>
    </xf>
    <xf numFmtId="164" fontId="1" fillId="7" borderId="1" xfId="0" applyNumberFormat="1" applyFont="1" applyFill="1" applyBorder="1" applyAlignment="1">
      <alignment horizontal="right"/>
    </xf>
    <xf numFmtId="6" fontId="3" fillId="4" borderId="10" xfId="0" applyNumberFormat="1" applyFont="1" applyFill="1" applyBorder="1" applyAlignment="1">
      <alignment horizontal="right"/>
    </xf>
    <xf numFmtId="6" fontId="9" fillId="4" borderId="13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166" fontId="1" fillId="2" borderId="1" xfId="0" applyNumberFormat="1" applyFont="1" applyFill="1" applyBorder="1" applyAlignment="1">
      <alignment horizontal="right"/>
    </xf>
    <xf numFmtId="166" fontId="1" fillId="0" borderId="3" xfId="0" applyNumberFormat="1" applyFont="1" applyBorder="1" applyAlignment="1">
      <alignment horizontal="right"/>
    </xf>
    <xf numFmtId="166" fontId="3" fillId="8" borderId="1" xfId="0" applyNumberFormat="1" applyFont="1" applyFill="1" applyBorder="1" applyAlignment="1">
      <alignment horizontal="right" vertical="center"/>
    </xf>
    <xf numFmtId="166" fontId="3" fillId="7" borderId="1" xfId="0" applyNumberFormat="1" applyFont="1" applyFill="1" applyBorder="1" applyAlignment="1">
      <alignment horizontal="right" vertical="center"/>
    </xf>
    <xf numFmtId="166" fontId="5" fillId="9" borderId="1" xfId="0" applyNumberFormat="1" applyFont="1" applyFill="1" applyBorder="1" applyAlignment="1">
      <alignment horizontal="right"/>
    </xf>
    <xf numFmtId="166" fontId="5" fillId="9" borderId="3" xfId="0" applyNumberFormat="1" applyFont="1" applyFill="1" applyBorder="1" applyAlignment="1">
      <alignment horizontal="right"/>
    </xf>
    <xf numFmtId="164" fontId="4" fillId="0" borderId="1" xfId="0" applyNumberFormat="1" applyFont="1" applyBorder="1" applyAlignment="1">
      <alignment horizontal="right" vertical="center"/>
    </xf>
    <xf numFmtId="168" fontId="9" fillId="2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FF9999"/>
      <color rgb="FF66CCFF"/>
      <color rgb="FFFFFFCC"/>
      <color rgb="FF00FFFF"/>
      <color rgb="FF9933FF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16733-2871-42AE-9178-0A3D322B2327}">
  <dimension ref="A1:J46"/>
  <sheetViews>
    <sheetView showGridLines="0" tabSelected="1" zoomScaleNormal="100" workbookViewId="0">
      <selection activeCell="E34" sqref="E34"/>
    </sheetView>
  </sheetViews>
  <sheetFormatPr defaultColWidth="9.140625" defaultRowHeight="15" x14ac:dyDescent="0.2"/>
  <cols>
    <col min="1" max="1" width="40.28515625" style="1" customWidth="1"/>
    <col min="2" max="2" width="18.42578125" style="117" customWidth="1"/>
    <col min="3" max="3" width="15.28515625" style="117" customWidth="1"/>
    <col min="4" max="4" width="12.85546875" style="117" customWidth="1"/>
    <col min="5" max="5" width="15.140625" style="117" customWidth="1"/>
    <col min="6" max="6" width="16.42578125" style="117" customWidth="1"/>
    <col min="7" max="7" width="48.28515625" style="2" customWidth="1"/>
    <col min="8" max="8" width="9.140625" style="1"/>
    <col min="9" max="9" width="26.85546875" style="1" bestFit="1" customWidth="1"/>
    <col min="10" max="10" width="12" style="1" bestFit="1" customWidth="1"/>
    <col min="11" max="16384" width="9.140625" style="1"/>
  </cols>
  <sheetData>
    <row r="1" spans="1:7" ht="15.75" thickBot="1" x14ac:dyDescent="0.25"/>
    <row r="2" spans="1:7" s="20" customFormat="1" ht="16.5" thickBot="1" x14ac:dyDescent="0.3">
      <c r="A2" s="146" t="s">
        <v>162</v>
      </c>
      <c r="B2" s="147"/>
      <c r="C2" s="147"/>
      <c r="D2" s="144"/>
      <c r="E2" s="35"/>
      <c r="F2" s="35"/>
      <c r="G2" s="36"/>
    </row>
    <row r="3" spans="1:7" s="6" customFormat="1" ht="36" customHeight="1" x14ac:dyDescent="0.25">
      <c r="B3" s="159" t="s">
        <v>0</v>
      </c>
      <c r="C3" s="159" t="s">
        <v>1</v>
      </c>
      <c r="D3" s="159" t="s">
        <v>2</v>
      </c>
      <c r="E3" s="160" t="s">
        <v>3</v>
      </c>
      <c r="F3" s="160" t="s">
        <v>4</v>
      </c>
      <c r="G3" s="97" t="s">
        <v>5</v>
      </c>
    </row>
    <row r="4" spans="1:7" ht="15.75" x14ac:dyDescent="0.25">
      <c r="A4" s="94" t="s">
        <v>6</v>
      </c>
      <c r="B4" s="137"/>
      <c r="C4" s="137"/>
      <c r="D4" s="137"/>
      <c r="E4" s="138"/>
      <c r="F4" s="139"/>
      <c r="G4" s="96"/>
    </row>
    <row r="5" spans="1:7" x14ac:dyDescent="0.2">
      <c r="A5" s="4" t="s">
        <v>7</v>
      </c>
      <c r="B5" s="150">
        <f>'Administration  '!B17</f>
        <v>336796</v>
      </c>
      <c r="C5" s="150">
        <f>'Administration  '!C17</f>
        <v>126.25</v>
      </c>
      <c r="D5" s="150">
        <f>'Administration  '!D17</f>
        <v>335496</v>
      </c>
      <c r="E5" s="150">
        <f>'Administration  '!F17</f>
        <v>-1300</v>
      </c>
      <c r="F5" s="151">
        <f>'Administration  '!G17</f>
        <v>337146</v>
      </c>
      <c r="G5" s="32"/>
    </row>
    <row r="6" spans="1:7" x14ac:dyDescent="0.2">
      <c r="A6" s="4" t="s">
        <v>8</v>
      </c>
      <c r="B6" s="150">
        <f>'L &amp; A'!B9</f>
        <v>25000</v>
      </c>
      <c r="C6" s="150">
        <f>'L &amp; A'!C9</f>
        <v>300</v>
      </c>
      <c r="D6" s="150">
        <f>'L &amp; A'!D9</f>
        <v>48449</v>
      </c>
      <c r="E6" s="152">
        <f>'L &amp; A'!E9</f>
        <v>23449</v>
      </c>
      <c r="F6" s="150">
        <f>'L &amp; A'!F9</f>
        <v>47723</v>
      </c>
      <c r="G6" s="32"/>
    </row>
    <row r="7" spans="1:7" x14ac:dyDescent="0.2">
      <c r="A7" s="4" t="s">
        <v>9</v>
      </c>
      <c r="B7" s="150">
        <f>'Town Hall'!B14</f>
        <v>91845</v>
      </c>
      <c r="C7" s="152">
        <f>'Town Hall'!C14</f>
        <v>3415</v>
      </c>
      <c r="D7" s="152">
        <f>'Town Hall'!D14</f>
        <v>42525.71</v>
      </c>
      <c r="E7" s="180">
        <f>'Town Hall'!E14</f>
        <v>-49319.29</v>
      </c>
      <c r="F7" s="153">
        <f>'Town Hall'!F14</f>
        <v>42525.71</v>
      </c>
      <c r="G7" s="3"/>
    </row>
    <row r="8" spans="1:7" x14ac:dyDescent="0.2">
      <c r="A8" s="4" t="s">
        <v>10</v>
      </c>
      <c r="B8" s="150">
        <v>0</v>
      </c>
      <c r="C8" s="150">
        <f>'Health &amp; Safety'!C5</f>
        <v>0</v>
      </c>
      <c r="D8" s="150">
        <f>'Health &amp; Safety'!D5</f>
        <v>0</v>
      </c>
      <c r="E8" s="180">
        <f>D8-B8</f>
        <v>0</v>
      </c>
      <c r="F8" s="150">
        <f>'Health &amp; Safety'!G5</f>
        <v>0</v>
      </c>
      <c r="G8" s="3"/>
    </row>
    <row r="9" spans="1:7" x14ac:dyDescent="0.2">
      <c r="A9" s="4" t="s">
        <v>11</v>
      </c>
      <c r="B9" s="150">
        <v>0</v>
      </c>
      <c r="C9" s="150">
        <f>Civic!C6</f>
        <v>0</v>
      </c>
      <c r="D9" s="150">
        <f>Civic!D6</f>
        <v>752.95</v>
      </c>
      <c r="E9" s="180">
        <f>D9-B9</f>
        <v>752.95</v>
      </c>
      <c r="F9" s="150">
        <f>Civic!F6</f>
        <v>752.95</v>
      </c>
      <c r="G9" s="3"/>
    </row>
    <row r="10" spans="1:7" x14ac:dyDescent="0.2">
      <c r="A10" s="4" t="s">
        <v>12</v>
      </c>
      <c r="B10" s="150">
        <v>0</v>
      </c>
      <c r="C10" s="150">
        <f>Grants!C5</f>
        <v>0</v>
      </c>
      <c r="D10" s="150">
        <f>Grants!D5</f>
        <v>0</v>
      </c>
      <c r="E10" s="180">
        <f>D10-B10</f>
        <v>0</v>
      </c>
      <c r="F10" s="150">
        <v>0</v>
      </c>
      <c r="G10" s="3"/>
    </row>
    <row r="11" spans="1:7" x14ac:dyDescent="0.2">
      <c r="A11" s="4" t="s">
        <v>13</v>
      </c>
      <c r="B11" s="150">
        <f>'Placemaking '!B6</f>
        <v>0</v>
      </c>
      <c r="C11" s="150">
        <f>'Placemaking '!C6</f>
        <v>0</v>
      </c>
      <c r="D11" s="150">
        <f>'Placemaking '!D6</f>
        <v>0</v>
      </c>
      <c r="E11" s="180">
        <f>D11-B11</f>
        <v>0</v>
      </c>
      <c r="F11" s="150">
        <f>'Placemaking '!F6</f>
        <v>0</v>
      </c>
      <c r="G11" s="3"/>
    </row>
    <row r="12" spans="1:7" x14ac:dyDescent="0.2">
      <c r="A12" s="4" t="s">
        <v>14</v>
      </c>
      <c r="B12" s="154">
        <v>15000</v>
      </c>
      <c r="C12" s="154">
        <f>Christmas!C7</f>
        <v>0</v>
      </c>
      <c r="D12" s="154">
        <f>Christmas!D7</f>
        <v>21428.26</v>
      </c>
      <c r="E12" s="180">
        <f>D12-B12</f>
        <v>6428.2599999999984</v>
      </c>
      <c r="F12" s="154">
        <f>Christmas!F7</f>
        <v>18023.259999999998</v>
      </c>
      <c r="G12" s="3" t="s">
        <v>15</v>
      </c>
    </row>
    <row r="13" spans="1:7" ht="15.75" x14ac:dyDescent="0.25">
      <c r="A13" s="43" t="s">
        <v>16</v>
      </c>
      <c r="B13" s="194">
        <f>SUM(B5:B12)</f>
        <v>468641</v>
      </c>
      <c r="C13" s="194">
        <f>SUM(C5:C12)</f>
        <v>3841.25</v>
      </c>
      <c r="D13" s="194">
        <f>SUM(D5:D12)</f>
        <v>448651.92000000004</v>
      </c>
      <c r="E13" s="194">
        <f>SUM(E5:E12)</f>
        <v>-19989.080000000002</v>
      </c>
      <c r="F13" s="194">
        <f>SUM(F5:F12)</f>
        <v>446170.92000000004</v>
      </c>
      <c r="G13" s="78"/>
    </row>
    <row r="14" spans="1:7" s="20" customFormat="1" ht="15.75" x14ac:dyDescent="0.25">
      <c r="A14" s="74"/>
      <c r="B14" s="155"/>
      <c r="C14" s="155"/>
      <c r="D14" s="155"/>
      <c r="E14" s="155"/>
      <c r="F14" s="155"/>
      <c r="G14" s="78"/>
    </row>
    <row r="15" spans="1:7" ht="15.75" x14ac:dyDescent="0.25">
      <c r="A15" s="22" t="s">
        <v>17</v>
      </c>
      <c r="B15" s="156"/>
      <c r="C15" s="156"/>
      <c r="D15" s="156"/>
      <c r="E15" s="156"/>
      <c r="F15" s="156"/>
      <c r="G15" s="26"/>
    </row>
    <row r="16" spans="1:7" x14ac:dyDescent="0.2">
      <c r="A16" s="4" t="s">
        <v>7</v>
      </c>
      <c r="B16" s="150">
        <f>'Administration  '!B38</f>
        <v>219620</v>
      </c>
      <c r="C16" s="150">
        <f>'Administration  '!C38</f>
        <v>12281.089999999998</v>
      </c>
      <c r="D16" s="150">
        <f>'Administration  '!D38</f>
        <v>227274.90000000002</v>
      </c>
      <c r="E16" s="180">
        <f>'Administration  '!F38</f>
        <v>-7654.9000000000015</v>
      </c>
      <c r="F16" s="150">
        <f>'Administration  '!G38</f>
        <v>227274.90000000002</v>
      </c>
      <c r="G16" s="3"/>
    </row>
    <row r="17" spans="1:7" x14ac:dyDescent="0.2">
      <c r="A17" s="4" t="s">
        <v>18</v>
      </c>
      <c r="B17" s="150">
        <f>'L &amp; A'!B30</f>
        <v>82020</v>
      </c>
      <c r="C17" s="150">
        <f>'L &amp; A'!C30</f>
        <v>43138.75</v>
      </c>
      <c r="D17" s="150">
        <f>'L &amp; A'!D30</f>
        <v>79025.510000000009</v>
      </c>
      <c r="E17" s="180">
        <f t="shared" ref="E17:E23" si="0">B17-D17</f>
        <v>2994.4899999999907</v>
      </c>
      <c r="F17" s="150">
        <f>'L &amp; A'!F30</f>
        <v>79132.260000000009</v>
      </c>
      <c r="G17" s="3"/>
    </row>
    <row r="18" spans="1:7" x14ac:dyDescent="0.2">
      <c r="A18" s="4" t="s">
        <v>19</v>
      </c>
      <c r="B18" s="150">
        <f>'Town Hall'!B41</f>
        <v>119150</v>
      </c>
      <c r="C18" s="152">
        <f>'Town Hall'!C41</f>
        <v>20118.669999999998</v>
      </c>
      <c r="D18" s="152">
        <f>'Town Hall'!D41</f>
        <v>62129.919999999998</v>
      </c>
      <c r="E18" s="180">
        <f t="shared" si="0"/>
        <v>57020.08</v>
      </c>
      <c r="F18" s="152">
        <f>'Town Hall'!F41</f>
        <v>62129.919999999998</v>
      </c>
      <c r="G18" s="3"/>
    </row>
    <row r="19" spans="1:7" x14ac:dyDescent="0.2">
      <c r="A19" s="4" t="s">
        <v>10</v>
      </c>
      <c r="B19" s="150">
        <f>'Health &amp; Safety'!B9</f>
        <v>2000</v>
      </c>
      <c r="C19" s="150">
        <f>'Health &amp; Safety'!C9</f>
        <v>0</v>
      </c>
      <c r="D19" s="150">
        <f>'Health &amp; Safety'!D9</f>
        <v>2497.58</v>
      </c>
      <c r="E19" s="180">
        <f t="shared" si="0"/>
        <v>-497.57999999999993</v>
      </c>
      <c r="F19" s="150">
        <f>'Health &amp; Safety'!G9</f>
        <v>3061</v>
      </c>
      <c r="G19" s="3"/>
    </row>
    <row r="20" spans="1:7" x14ac:dyDescent="0.2">
      <c r="A20" s="4" t="s">
        <v>11</v>
      </c>
      <c r="B20" s="150">
        <f>Civic!B18</f>
        <v>16850</v>
      </c>
      <c r="C20" s="150">
        <f>Civic!C18</f>
        <v>80.069999999999993</v>
      </c>
      <c r="D20" s="150">
        <f>Civic!D18</f>
        <v>16454.54</v>
      </c>
      <c r="E20" s="180">
        <f>Civic!E18</f>
        <v>395.46000000000004</v>
      </c>
      <c r="F20" s="150">
        <f>Civic!F18</f>
        <v>16454.25</v>
      </c>
      <c r="G20" s="3"/>
    </row>
    <row r="21" spans="1:7" x14ac:dyDescent="0.2">
      <c r="A21" s="4" t="s">
        <v>12</v>
      </c>
      <c r="B21" s="150">
        <f>Grants!B9</f>
        <v>5000</v>
      </c>
      <c r="C21" s="150">
        <f>Grants!C9</f>
        <v>0</v>
      </c>
      <c r="D21" s="150">
        <f>Grants!D9</f>
        <v>2400</v>
      </c>
      <c r="E21" s="180">
        <f t="shared" si="0"/>
        <v>2600</v>
      </c>
      <c r="F21" s="150">
        <f>Grants!F9</f>
        <v>2400</v>
      </c>
      <c r="G21" s="3"/>
    </row>
    <row r="22" spans="1:7" x14ac:dyDescent="0.2">
      <c r="A22" s="4" t="s">
        <v>13</v>
      </c>
      <c r="B22" s="150">
        <f>'Placemaking '!B10</f>
        <v>5000</v>
      </c>
      <c r="C22" s="150">
        <f>'Placemaking '!C10</f>
        <v>0</v>
      </c>
      <c r="D22" s="150">
        <f>'Placemaking '!D10</f>
        <v>0</v>
      </c>
      <c r="E22" s="180">
        <f t="shared" si="0"/>
        <v>5000</v>
      </c>
      <c r="F22" s="150">
        <f>'Placemaking '!F10</f>
        <v>0</v>
      </c>
      <c r="G22" s="3"/>
    </row>
    <row r="23" spans="1:7" x14ac:dyDescent="0.2">
      <c r="A23" s="4" t="s">
        <v>14</v>
      </c>
      <c r="B23" s="154">
        <f>Christmas!B13</f>
        <v>24500</v>
      </c>
      <c r="C23" s="154">
        <f>Christmas!C13</f>
        <v>128.93</v>
      </c>
      <c r="D23" s="154">
        <f>Christmas!D13</f>
        <v>38865.879999999997</v>
      </c>
      <c r="E23" s="180">
        <f t="shared" si="0"/>
        <v>-14365.879999999997</v>
      </c>
      <c r="F23" s="154">
        <f>Christmas!F13</f>
        <v>38865.879999999997</v>
      </c>
      <c r="G23" s="3"/>
    </row>
    <row r="24" spans="1:7" ht="15.75" x14ac:dyDescent="0.25">
      <c r="A24" s="49" t="s">
        <v>20</v>
      </c>
      <c r="B24" s="157">
        <f>SUM(B16:B23)</f>
        <v>474140</v>
      </c>
      <c r="C24" s="157">
        <f>SUM(C16:C23)</f>
        <v>75747.509999999995</v>
      </c>
      <c r="D24" s="157">
        <f>SUM(D16:D23)</f>
        <v>428648.33</v>
      </c>
      <c r="E24" s="157">
        <f>SUM(E16:E23)</f>
        <v>45491.669999999991</v>
      </c>
      <c r="F24" s="157">
        <f>SUM(F16:F23)</f>
        <v>429318.21</v>
      </c>
      <c r="G24" s="34"/>
    </row>
    <row r="25" spans="1:7" s="20" customFormat="1" ht="15.75" x14ac:dyDescent="0.25">
      <c r="A25" s="45"/>
      <c r="B25" s="158"/>
      <c r="C25" s="158"/>
      <c r="D25" s="158"/>
      <c r="E25" s="158"/>
      <c r="F25" s="158"/>
      <c r="G25" s="35"/>
    </row>
    <row r="26" spans="1:7" s="20" customFormat="1" ht="15.75" x14ac:dyDescent="0.25">
      <c r="A26" s="17" t="s">
        <v>21</v>
      </c>
      <c r="B26" s="194">
        <f>B13-B24</f>
        <v>-5499</v>
      </c>
      <c r="C26" s="194">
        <f t="shared" ref="C26:D26" si="1">C13-C24</f>
        <v>-71906.259999999995</v>
      </c>
      <c r="D26" s="194">
        <f t="shared" si="1"/>
        <v>20003.590000000026</v>
      </c>
      <c r="E26" s="194">
        <f>B26+D26</f>
        <v>14504.590000000026</v>
      </c>
      <c r="F26" s="194">
        <f>F13-F24</f>
        <v>16852.710000000021</v>
      </c>
      <c r="G26" s="35"/>
    </row>
    <row r="27" spans="1:7" s="20" customFormat="1" ht="15.75" x14ac:dyDescent="0.25">
      <c r="A27" s="41"/>
      <c r="B27" s="158"/>
      <c r="C27" s="158"/>
      <c r="D27" s="158"/>
      <c r="E27" s="158"/>
      <c r="F27" s="158"/>
      <c r="G27" s="35"/>
    </row>
    <row r="28" spans="1:7" s="20" customFormat="1" ht="16.5" thickBot="1" x14ac:dyDescent="0.3">
      <c r="A28" s="41"/>
      <c r="B28" s="158"/>
      <c r="C28" s="158"/>
      <c r="D28" s="158"/>
      <c r="E28" s="158"/>
      <c r="F28" s="158"/>
      <c r="G28" s="35"/>
    </row>
    <row r="29" spans="1:7" s="20" customFormat="1" ht="18.75" thickBot="1" x14ac:dyDescent="0.3">
      <c r="A29" s="95" t="s">
        <v>22</v>
      </c>
      <c r="B29" s="140"/>
      <c r="C29" s="140"/>
      <c r="D29" s="140"/>
      <c r="E29" s="140"/>
      <c r="F29" s="140"/>
      <c r="G29" s="35"/>
    </row>
    <row r="30" spans="1:7" s="20" customFormat="1" ht="15.75" x14ac:dyDescent="0.25">
      <c r="A30" s="56" t="s">
        <v>23</v>
      </c>
      <c r="B30" s="244">
        <v>148412.62</v>
      </c>
      <c r="C30" s="140"/>
      <c r="D30" s="140"/>
      <c r="E30" s="140"/>
      <c r="F30" s="140"/>
      <c r="G30" s="35"/>
    </row>
    <row r="31" spans="1:7" ht="15.75" x14ac:dyDescent="0.25">
      <c r="A31" s="52" t="s">
        <v>24</v>
      </c>
      <c r="B31" s="244">
        <f>F26</f>
        <v>16852.710000000021</v>
      </c>
    </row>
    <row r="32" spans="1:7" ht="16.5" thickBot="1" x14ac:dyDescent="0.3">
      <c r="A32" s="53" t="s">
        <v>25</v>
      </c>
      <c r="B32" s="245">
        <f>SUM(B30:B31)</f>
        <v>165265.33000000002</v>
      </c>
    </row>
    <row r="34" spans="1:10" s="20" customFormat="1" ht="15.75" x14ac:dyDescent="0.25">
      <c r="A34" s="41" t="s">
        <v>26</v>
      </c>
      <c r="B34" s="254" t="s">
        <v>27</v>
      </c>
      <c r="C34" s="35"/>
      <c r="D34" s="35"/>
      <c r="E34" s="35"/>
      <c r="F34" s="35"/>
      <c r="G34" s="36"/>
    </row>
    <row r="35" spans="1:10" s="20" customFormat="1" ht="15.75" x14ac:dyDescent="0.25">
      <c r="A35" s="41" t="s">
        <v>28</v>
      </c>
      <c r="B35" s="141"/>
      <c r="C35" s="35"/>
      <c r="D35" s="35"/>
      <c r="E35" s="35"/>
      <c r="F35" s="35"/>
      <c r="G35" s="36"/>
    </row>
    <row r="36" spans="1:10" s="20" customFormat="1" ht="15.75" x14ac:dyDescent="0.25">
      <c r="A36" s="41"/>
      <c r="B36" s="141"/>
      <c r="C36" s="35"/>
      <c r="D36" s="35"/>
      <c r="E36" s="35"/>
      <c r="F36" s="35"/>
      <c r="G36" s="36"/>
    </row>
    <row r="37" spans="1:10" s="20" customFormat="1" ht="15.75" x14ac:dyDescent="0.25">
      <c r="A37" s="41"/>
      <c r="B37" s="141"/>
      <c r="C37" s="35"/>
      <c r="D37" s="35"/>
      <c r="E37" s="35"/>
      <c r="F37" s="35"/>
      <c r="G37" s="36"/>
    </row>
    <row r="38" spans="1:10" s="20" customFormat="1" ht="15.75" x14ac:dyDescent="0.25">
      <c r="A38" s="41"/>
      <c r="B38" s="141"/>
      <c r="C38" s="35"/>
      <c r="D38" s="35"/>
      <c r="E38" s="35"/>
      <c r="F38" s="35"/>
      <c r="G38" s="36"/>
    </row>
    <row r="39" spans="1:10" s="20" customFormat="1" x14ac:dyDescent="0.2">
      <c r="B39" s="35"/>
      <c r="C39" s="35"/>
      <c r="D39" s="35"/>
      <c r="E39" s="35"/>
      <c r="F39" s="35"/>
      <c r="G39" s="36"/>
    </row>
    <row r="40" spans="1:10" ht="15.75" x14ac:dyDescent="0.25">
      <c r="A40" s="58"/>
      <c r="B40" s="142"/>
      <c r="C40" s="143"/>
    </row>
    <row r="42" spans="1:10" x14ac:dyDescent="0.2">
      <c r="I42" s="6"/>
    </row>
    <row r="43" spans="1:10" x14ac:dyDescent="0.2">
      <c r="I43" s="7"/>
      <c r="J43" s="8"/>
    </row>
    <row r="45" spans="1:10" x14ac:dyDescent="0.2">
      <c r="I45" s="6"/>
    </row>
    <row r="46" spans="1:10" x14ac:dyDescent="0.2">
      <c r="I46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DF79F-A802-4A8B-86CB-5073EEB8E3F2}">
  <dimension ref="A1:H41"/>
  <sheetViews>
    <sheetView showGridLines="0" topLeftCell="A11" zoomScaleNormal="100" workbookViewId="0">
      <pane xSplit="1" ySplit="9" topLeftCell="B20" activePane="bottomRight" state="frozen"/>
      <selection pane="topRight"/>
      <selection pane="bottomLeft"/>
      <selection pane="bottomRight" activeCell="A13" sqref="A13"/>
    </sheetView>
  </sheetViews>
  <sheetFormatPr defaultColWidth="9.140625" defaultRowHeight="15" customHeight="1" x14ac:dyDescent="0.2"/>
  <cols>
    <col min="1" max="1" width="30" style="2" customWidth="1"/>
    <col min="2" max="2" width="15.7109375" style="117" customWidth="1"/>
    <col min="3" max="3" width="13.7109375" style="117" customWidth="1"/>
    <col min="4" max="4" width="19" style="35" customWidth="1"/>
    <col min="5" max="5" width="0.28515625" style="35" customWidth="1"/>
    <col min="6" max="6" width="16" style="117" customWidth="1"/>
    <col min="7" max="7" width="16.28515625" style="130" customWidth="1"/>
    <col min="8" max="8" width="93.42578125" style="2" customWidth="1"/>
    <col min="9" max="16384" width="9.140625" style="2"/>
  </cols>
  <sheetData>
    <row r="1" spans="1:8" ht="15" customHeight="1" x14ac:dyDescent="0.2">
      <c r="A1" s="10">
        <v>40</v>
      </c>
      <c r="B1" s="113"/>
      <c r="C1" s="113"/>
      <c r="D1" s="118"/>
      <c r="E1" s="118"/>
      <c r="F1" s="113"/>
      <c r="G1" s="119"/>
      <c r="H1" s="10"/>
    </row>
    <row r="2" spans="1:8" ht="15" customHeight="1" x14ac:dyDescent="0.2">
      <c r="A2" s="10"/>
      <c r="B2" s="113"/>
      <c r="C2" s="113"/>
      <c r="D2" s="118"/>
      <c r="E2" s="118"/>
      <c r="F2" s="113"/>
      <c r="G2" s="119"/>
      <c r="H2" s="10"/>
    </row>
    <row r="3" spans="1:8" ht="15" customHeight="1" x14ac:dyDescent="0.2">
      <c r="A3" s="10"/>
      <c r="B3" s="113"/>
      <c r="C3" s="113"/>
      <c r="D3" s="118"/>
      <c r="E3" s="118"/>
      <c r="F3" s="113"/>
      <c r="G3" s="119"/>
      <c r="H3" s="10"/>
    </row>
    <row r="4" spans="1:8" ht="15" customHeight="1" x14ac:dyDescent="0.2">
      <c r="A4" s="10"/>
      <c r="B4" s="113"/>
      <c r="C4" s="113"/>
      <c r="D4" s="118"/>
      <c r="E4" s="118"/>
      <c r="F4" s="113"/>
      <c r="G4" s="119"/>
      <c r="H4" s="10"/>
    </row>
    <row r="5" spans="1:8" ht="15" customHeight="1" x14ac:dyDescent="0.2">
      <c r="A5" s="37" t="s">
        <v>7</v>
      </c>
      <c r="B5" s="120" t="s">
        <v>0</v>
      </c>
      <c r="C5" s="114"/>
      <c r="D5" s="121"/>
      <c r="E5" s="121"/>
      <c r="F5" s="114"/>
      <c r="G5" s="122"/>
      <c r="H5" s="14"/>
    </row>
    <row r="6" spans="1:8" ht="15" customHeight="1" x14ac:dyDescent="0.2">
      <c r="A6" s="12" t="s">
        <v>6</v>
      </c>
      <c r="B6" s="123"/>
      <c r="C6" s="113"/>
      <c r="D6" s="118"/>
      <c r="E6" s="118"/>
      <c r="F6" s="113"/>
      <c r="G6" s="119"/>
      <c r="H6" s="10"/>
    </row>
    <row r="7" spans="1:8" ht="15" customHeight="1" x14ac:dyDescent="0.2">
      <c r="A7" s="12" t="s">
        <v>29</v>
      </c>
      <c r="B7" s="124"/>
      <c r="C7" s="113"/>
      <c r="D7" s="118"/>
      <c r="E7" s="118"/>
      <c r="F7" s="113"/>
      <c r="G7" s="119"/>
      <c r="H7" s="10"/>
    </row>
    <row r="8" spans="1:8" ht="15" customHeight="1" x14ac:dyDescent="0.2">
      <c r="A8" s="12" t="s">
        <v>30</v>
      </c>
      <c r="B8" s="123">
        <v>1300</v>
      </c>
      <c r="C8" s="113"/>
      <c r="D8" s="118"/>
      <c r="E8" s="118"/>
      <c r="F8" s="113"/>
      <c r="G8" s="119"/>
      <c r="H8" s="10"/>
    </row>
    <row r="9" spans="1:8" ht="15" customHeight="1" x14ac:dyDescent="0.2">
      <c r="A9" s="15" t="s">
        <v>31</v>
      </c>
      <c r="B9" s="125">
        <v>1300</v>
      </c>
      <c r="C9" s="113"/>
      <c r="D9" s="118"/>
      <c r="E9" s="118"/>
      <c r="F9" s="113"/>
      <c r="G9" s="119"/>
      <c r="H9" s="10"/>
    </row>
    <row r="10" spans="1:8" ht="15" customHeight="1" x14ac:dyDescent="0.2">
      <c r="A10" s="38"/>
      <c r="B10" s="126"/>
      <c r="C10" s="115"/>
      <c r="D10" s="118"/>
      <c r="E10" s="118"/>
      <c r="F10" s="115"/>
      <c r="G10" s="119"/>
      <c r="H10" s="13"/>
    </row>
    <row r="11" spans="1:8" ht="11.1" customHeight="1" thickBot="1" x14ac:dyDescent="0.25">
      <c r="A11" s="10"/>
      <c r="B11" s="113"/>
      <c r="C11" s="113"/>
      <c r="D11" s="118"/>
      <c r="E11" s="113"/>
      <c r="F11" s="113"/>
      <c r="G11" s="113"/>
      <c r="H11" s="10"/>
    </row>
    <row r="12" spans="1:8" s="20" customFormat="1" ht="16.5" thickBot="1" x14ac:dyDescent="0.3">
      <c r="A12" s="146" t="s">
        <v>163</v>
      </c>
      <c r="B12" s="147"/>
      <c r="C12" s="147"/>
      <c r="D12" s="144"/>
      <c r="E12" s="35"/>
      <c r="F12" s="35"/>
      <c r="G12" s="35"/>
    </row>
    <row r="13" spans="1:8" s="67" customFormat="1" ht="44.25" customHeight="1" x14ac:dyDescent="0.25">
      <c r="A13" s="67" t="s">
        <v>174</v>
      </c>
      <c r="B13" s="175" t="s">
        <v>32</v>
      </c>
      <c r="C13" s="176" t="s">
        <v>1</v>
      </c>
      <c r="D13" s="66" t="s">
        <v>33</v>
      </c>
      <c r="E13" s="172" t="s">
        <v>34</v>
      </c>
      <c r="F13" s="177" t="s">
        <v>35</v>
      </c>
      <c r="G13" s="178" t="s">
        <v>4</v>
      </c>
      <c r="H13" s="57" t="s">
        <v>5</v>
      </c>
    </row>
    <row r="14" spans="1:8" s="67" customFormat="1" ht="21" customHeight="1" x14ac:dyDescent="0.25">
      <c r="A14" s="66" t="s">
        <v>6</v>
      </c>
      <c r="B14" s="127"/>
      <c r="C14" s="116"/>
      <c r="D14" s="145"/>
      <c r="E14" s="128"/>
      <c r="F14" s="129"/>
      <c r="G14" s="129"/>
      <c r="H14" s="92"/>
    </row>
    <row r="15" spans="1:8" ht="15" customHeight="1" x14ac:dyDescent="0.25">
      <c r="A15" s="12" t="s">
        <v>29</v>
      </c>
      <c r="B15" s="179">
        <v>335496</v>
      </c>
      <c r="C15" s="180"/>
      <c r="D15" s="181">
        <f>B15</f>
        <v>335496</v>
      </c>
      <c r="E15" s="180">
        <v>111832</v>
      </c>
      <c r="F15" s="180">
        <f>D15-B15</f>
        <v>0</v>
      </c>
      <c r="G15" s="182">
        <f>B15</f>
        <v>335496</v>
      </c>
      <c r="H15" s="44"/>
    </row>
    <row r="16" spans="1:8" ht="15" customHeight="1" x14ac:dyDescent="0.2">
      <c r="A16" s="39" t="s">
        <v>30</v>
      </c>
      <c r="B16" s="183">
        <v>1300</v>
      </c>
      <c r="C16" s="181">
        <v>126.25</v>
      </c>
      <c r="D16" s="184"/>
      <c r="E16" s="181">
        <v>228</v>
      </c>
      <c r="F16" s="180">
        <f>D16-B16</f>
        <v>-1300</v>
      </c>
      <c r="G16" s="182">
        <v>1650</v>
      </c>
      <c r="H16" s="32"/>
    </row>
    <row r="17" spans="1:8" s="60" customFormat="1" ht="15" customHeight="1" x14ac:dyDescent="0.25">
      <c r="A17" s="18" t="s">
        <v>16</v>
      </c>
      <c r="B17" s="185">
        <f t="shared" ref="B17:G17" si="0">SUM(B15:B16)</f>
        <v>336796</v>
      </c>
      <c r="C17" s="186">
        <f t="shared" si="0"/>
        <v>126.25</v>
      </c>
      <c r="D17" s="186">
        <f t="shared" si="0"/>
        <v>335496</v>
      </c>
      <c r="E17" s="186">
        <f t="shared" si="0"/>
        <v>112060</v>
      </c>
      <c r="F17" s="186">
        <f t="shared" si="0"/>
        <v>-1300</v>
      </c>
      <c r="G17" s="186">
        <f t="shared" si="0"/>
        <v>337146</v>
      </c>
      <c r="H17" s="68" t="s">
        <v>36</v>
      </c>
    </row>
    <row r="18" spans="1:8" s="36" customFormat="1" ht="15" customHeight="1" x14ac:dyDescent="0.2">
      <c r="A18" s="26"/>
      <c r="B18" s="179"/>
      <c r="C18" s="179"/>
      <c r="D18" s="179"/>
      <c r="E18" s="179"/>
      <c r="F18" s="179"/>
      <c r="G18" s="179"/>
      <c r="H18" s="28"/>
    </row>
    <row r="19" spans="1:8" ht="15" customHeight="1" x14ac:dyDescent="0.25">
      <c r="A19" s="65" t="s">
        <v>17</v>
      </c>
      <c r="B19" s="187"/>
      <c r="C19" s="187"/>
      <c r="D19" s="188"/>
      <c r="E19" s="189"/>
      <c r="F19" s="187"/>
      <c r="G19" s="187"/>
      <c r="H19" s="48"/>
    </row>
    <row r="20" spans="1:8" ht="15" customHeight="1" x14ac:dyDescent="0.2">
      <c r="A20" s="12" t="s">
        <v>37</v>
      </c>
      <c r="B20" s="180">
        <v>179000</v>
      </c>
      <c r="C20" s="180">
        <v>9096.56</v>
      </c>
      <c r="D20" s="181">
        <v>192852.78</v>
      </c>
      <c r="E20" s="180">
        <v>28649</v>
      </c>
      <c r="F20" s="180">
        <f t="shared" ref="F20:F37" si="1">B20-D20</f>
        <v>-13852.779999999999</v>
      </c>
      <c r="G20" s="182">
        <f>D20</f>
        <v>192852.78</v>
      </c>
      <c r="H20" s="12"/>
    </row>
    <row r="21" spans="1:8" ht="15" customHeight="1" x14ac:dyDescent="0.2">
      <c r="A21" s="12" t="s">
        <v>38</v>
      </c>
      <c r="B21" s="180">
        <v>1000</v>
      </c>
      <c r="C21" s="190">
        <v>1976.12</v>
      </c>
      <c r="D21" s="181">
        <v>5997.13</v>
      </c>
      <c r="E21" s="180">
        <v>0</v>
      </c>
      <c r="F21" s="180">
        <f t="shared" si="1"/>
        <v>-4997.13</v>
      </c>
      <c r="G21" s="182">
        <f t="shared" ref="G21:G37" si="2">D21</f>
        <v>5997.13</v>
      </c>
      <c r="H21" s="33" t="s">
        <v>164</v>
      </c>
    </row>
    <row r="22" spans="1:8" ht="15" customHeight="1" x14ac:dyDescent="0.2">
      <c r="A22" s="12" t="s">
        <v>39</v>
      </c>
      <c r="B22" s="180">
        <v>2000</v>
      </c>
      <c r="C22" s="180"/>
      <c r="D22" s="181">
        <v>656.75</v>
      </c>
      <c r="E22" s="180">
        <v>30</v>
      </c>
      <c r="F22" s="180">
        <f t="shared" si="1"/>
        <v>1343.25</v>
      </c>
      <c r="G22" s="182">
        <f t="shared" si="2"/>
        <v>656.75</v>
      </c>
      <c r="H22" s="33"/>
    </row>
    <row r="23" spans="1:8" ht="15" customHeight="1" x14ac:dyDescent="0.2">
      <c r="A23" s="12" t="s">
        <v>40</v>
      </c>
      <c r="B23" s="180">
        <v>600</v>
      </c>
      <c r="C23" s="180">
        <v>61.82</v>
      </c>
      <c r="D23" s="181">
        <v>295.14999999999998</v>
      </c>
      <c r="E23" s="180">
        <v>20</v>
      </c>
      <c r="F23" s="180">
        <f t="shared" si="1"/>
        <v>304.85000000000002</v>
      </c>
      <c r="G23" s="182">
        <f t="shared" si="2"/>
        <v>295.14999999999998</v>
      </c>
      <c r="H23" s="33"/>
    </row>
    <row r="24" spans="1:8" ht="15" customHeight="1" x14ac:dyDescent="0.2">
      <c r="A24" s="12" t="s">
        <v>41</v>
      </c>
      <c r="B24" s="180">
        <v>20</v>
      </c>
      <c r="C24" s="180">
        <v>3.35</v>
      </c>
      <c r="D24" s="181">
        <v>30.7</v>
      </c>
      <c r="E24" s="180">
        <v>1</v>
      </c>
      <c r="F24" s="180">
        <f t="shared" si="1"/>
        <v>-10.7</v>
      </c>
      <c r="G24" s="182">
        <f t="shared" si="2"/>
        <v>30.7</v>
      </c>
      <c r="H24" s="33"/>
    </row>
    <row r="25" spans="1:8" ht="15" customHeight="1" x14ac:dyDescent="0.2">
      <c r="A25" s="12" t="s">
        <v>42</v>
      </c>
      <c r="B25" s="180">
        <v>2500</v>
      </c>
      <c r="C25" s="180">
        <v>38.97</v>
      </c>
      <c r="D25" s="181">
        <v>1698.42</v>
      </c>
      <c r="E25" s="180">
        <v>376</v>
      </c>
      <c r="F25" s="180">
        <f t="shared" si="1"/>
        <v>801.57999999999993</v>
      </c>
      <c r="G25" s="182">
        <f t="shared" si="2"/>
        <v>1698.42</v>
      </c>
      <c r="H25" s="33"/>
    </row>
    <row r="26" spans="1:8" ht="15" customHeight="1" x14ac:dyDescent="0.2">
      <c r="A26" s="12" t="s">
        <v>44</v>
      </c>
      <c r="B26" s="180">
        <v>3000</v>
      </c>
      <c r="C26" s="181"/>
      <c r="D26" s="181">
        <v>1538</v>
      </c>
      <c r="E26" s="180">
        <v>0</v>
      </c>
      <c r="F26" s="180">
        <f t="shared" si="1"/>
        <v>1462</v>
      </c>
      <c r="G26" s="182">
        <f t="shared" si="2"/>
        <v>1538</v>
      </c>
      <c r="H26" s="33" t="s">
        <v>45</v>
      </c>
    </row>
    <row r="27" spans="1:8" ht="15" customHeight="1" x14ac:dyDescent="0.2">
      <c r="A27" s="12" t="s">
        <v>46</v>
      </c>
      <c r="B27" s="180">
        <v>500</v>
      </c>
      <c r="C27" s="180">
        <v>35</v>
      </c>
      <c r="D27" s="181">
        <v>535</v>
      </c>
      <c r="E27" s="180">
        <v>0</v>
      </c>
      <c r="F27" s="180">
        <f t="shared" si="1"/>
        <v>-35</v>
      </c>
      <c r="G27" s="182">
        <f t="shared" si="2"/>
        <v>535</v>
      </c>
      <c r="H27" s="33" t="s">
        <v>47</v>
      </c>
    </row>
    <row r="28" spans="1:8" ht="15" customHeight="1" x14ac:dyDescent="0.2">
      <c r="A28" s="12" t="s">
        <v>48</v>
      </c>
      <c r="B28" s="180">
        <v>1000</v>
      </c>
      <c r="C28" s="180"/>
      <c r="D28" s="181"/>
      <c r="E28" s="180">
        <v>0</v>
      </c>
      <c r="F28" s="180">
        <f t="shared" si="1"/>
        <v>1000</v>
      </c>
      <c r="G28" s="182">
        <f t="shared" si="2"/>
        <v>0</v>
      </c>
      <c r="H28" s="33" t="s">
        <v>166</v>
      </c>
    </row>
    <row r="29" spans="1:8" ht="15" customHeight="1" x14ac:dyDescent="0.2">
      <c r="A29" s="12" t="s">
        <v>49</v>
      </c>
      <c r="B29" s="180">
        <v>6000</v>
      </c>
      <c r="C29" s="180">
        <v>160</v>
      </c>
      <c r="D29" s="181">
        <v>3211.66</v>
      </c>
      <c r="E29" s="180">
        <v>406</v>
      </c>
      <c r="F29" s="180">
        <f t="shared" si="1"/>
        <v>2788.34</v>
      </c>
      <c r="G29" s="182">
        <f t="shared" si="2"/>
        <v>3211.66</v>
      </c>
      <c r="H29" s="33"/>
    </row>
    <row r="30" spans="1:8" ht="15" customHeight="1" x14ac:dyDescent="0.2">
      <c r="A30" s="12" t="s">
        <v>50</v>
      </c>
      <c r="B30" s="180">
        <v>300</v>
      </c>
      <c r="C30" s="180">
        <v>130.47999999999999</v>
      </c>
      <c r="D30" s="181">
        <v>494.85</v>
      </c>
      <c r="E30" s="180">
        <v>0</v>
      </c>
      <c r="F30" s="180">
        <f t="shared" si="1"/>
        <v>-194.85000000000002</v>
      </c>
      <c r="G30" s="182">
        <f t="shared" si="2"/>
        <v>494.85</v>
      </c>
      <c r="H30" s="33" t="s">
        <v>51</v>
      </c>
    </row>
    <row r="31" spans="1:8" ht="15" customHeight="1" x14ac:dyDescent="0.2">
      <c r="A31" s="12" t="s">
        <v>52</v>
      </c>
      <c r="B31" s="180">
        <v>2600</v>
      </c>
      <c r="C31" s="180"/>
      <c r="D31" s="181">
        <v>2566</v>
      </c>
      <c r="E31" s="180">
        <v>957</v>
      </c>
      <c r="F31" s="180">
        <f t="shared" si="1"/>
        <v>34</v>
      </c>
      <c r="G31" s="182">
        <f t="shared" si="2"/>
        <v>2566</v>
      </c>
      <c r="H31" s="33" t="s">
        <v>53</v>
      </c>
    </row>
    <row r="32" spans="1:8" ht="15" customHeight="1" x14ac:dyDescent="0.2">
      <c r="A32" s="12" t="s">
        <v>54</v>
      </c>
      <c r="B32" s="180">
        <v>4000</v>
      </c>
      <c r="C32" s="180">
        <v>262.14999999999998</v>
      </c>
      <c r="D32" s="181">
        <v>3950.69</v>
      </c>
      <c r="E32" s="180">
        <v>703</v>
      </c>
      <c r="F32" s="180">
        <f t="shared" si="1"/>
        <v>49.309999999999945</v>
      </c>
      <c r="G32" s="182">
        <f t="shared" si="2"/>
        <v>3950.69</v>
      </c>
      <c r="H32" s="33" t="s">
        <v>55</v>
      </c>
    </row>
    <row r="33" spans="1:8" ht="15" customHeight="1" x14ac:dyDescent="0.2">
      <c r="A33" s="12" t="s">
        <v>56</v>
      </c>
      <c r="B33" s="180">
        <v>8000</v>
      </c>
      <c r="C33" s="180"/>
      <c r="D33" s="181">
        <v>7874.76</v>
      </c>
      <c r="E33" s="180">
        <v>0</v>
      </c>
      <c r="F33" s="180">
        <f t="shared" si="1"/>
        <v>125.23999999999978</v>
      </c>
      <c r="G33" s="182">
        <f t="shared" si="2"/>
        <v>7874.76</v>
      </c>
      <c r="H33" s="33" t="s">
        <v>57</v>
      </c>
    </row>
    <row r="34" spans="1:8" ht="15" customHeight="1" x14ac:dyDescent="0.2">
      <c r="A34" s="12" t="s">
        <v>58</v>
      </c>
      <c r="B34" s="180">
        <v>3000</v>
      </c>
      <c r="C34" s="181">
        <v>90</v>
      </c>
      <c r="D34" s="181">
        <v>203.15</v>
      </c>
      <c r="E34" s="180">
        <v>60</v>
      </c>
      <c r="F34" s="180">
        <f t="shared" si="1"/>
        <v>2796.85</v>
      </c>
      <c r="G34" s="182">
        <f t="shared" si="2"/>
        <v>203.15</v>
      </c>
      <c r="H34" s="33" t="s">
        <v>59</v>
      </c>
    </row>
    <row r="35" spans="1:8" ht="15" customHeight="1" x14ac:dyDescent="0.2">
      <c r="A35" s="12" t="s">
        <v>60</v>
      </c>
      <c r="B35" s="180">
        <v>5000</v>
      </c>
      <c r="C35" s="181">
        <v>426.64</v>
      </c>
      <c r="D35" s="181">
        <v>4567.96</v>
      </c>
      <c r="E35" s="180">
        <v>2025</v>
      </c>
      <c r="F35" s="180">
        <f t="shared" si="1"/>
        <v>432.03999999999996</v>
      </c>
      <c r="G35" s="182">
        <f t="shared" si="2"/>
        <v>4567.96</v>
      </c>
      <c r="H35" s="33" t="s">
        <v>61</v>
      </c>
    </row>
    <row r="36" spans="1:8" ht="15" customHeight="1" x14ac:dyDescent="0.2">
      <c r="A36" s="12" t="s">
        <v>62</v>
      </c>
      <c r="B36" s="180">
        <v>100</v>
      </c>
      <c r="C36" s="180"/>
      <c r="D36" s="181">
        <v>401.9</v>
      </c>
      <c r="E36" s="180">
        <v>0</v>
      </c>
      <c r="F36" s="180">
        <f t="shared" si="1"/>
        <v>-301.89999999999998</v>
      </c>
      <c r="G36" s="182">
        <f t="shared" si="2"/>
        <v>401.9</v>
      </c>
      <c r="H36" s="33" t="s">
        <v>63</v>
      </c>
    </row>
    <row r="37" spans="1:8" ht="15" customHeight="1" x14ac:dyDescent="0.2">
      <c r="A37" s="12" t="s">
        <v>64</v>
      </c>
      <c r="B37" s="180">
        <v>1000</v>
      </c>
      <c r="C37" s="180"/>
      <c r="D37" s="181">
        <v>400</v>
      </c>
      <c r="E37" s="180">
        <v>400</v>
      </c>
      <c r="F37" s="180">
        <f t="shared" si="1"/>
        <v>600</v>
      </c>
      <c r="G37" s="182">
        <f t="shared" si="2"/>
        <v>400</v>
      </c>
      <c r="H37" s="33" t="s">
        <v>65</v>
      </c>
    </row>
    <row r="38" spans="1:8" s="60" customFormat="1" ht="15" customHeight="1" x14ac:dyDescent="0.25">
      <c r="A38" s="18" t="s">
        <v>66</v>
      </c>
      <c r="B38" s="185">
        <f t="shared" ref="B38:G38" si="3">SUM(B20:B37)</f>
        <v>219620</v>
      </c>
      <c r="C38" s="185">
        <f t="shared" si="3"/>
        <v>12281.089999999998</v>
      </c>
      <c r="D38" s="185">
        <f t="shared" si="3"/>
        <v>227274.90000000002</v>
      </c>
      <c r="E38" s="185">
        <f t="shared" si="3"/>
        <v>33627</v>
      </c>
      <c r="F38" s="185">
        <f t="shared" si="3"/>
        <v>-7654.9000000000015</v>
      </c>
      <c r="G38" s="185">
        <f t="shared" si="3"/>
        <v>227274.90000000002</v>
      </c>
      <c r="H38" s="70"/>
    </row>
    <row r="39" spans="1:8" ht="15" customHeight="1" x14ac:dyDescent="0.2">
      <c r="B39" s="191"/>
      <c r="C39" s="191"/>
      <c r="D39" s="192"/>
      <c r="E39" s="192"/>
      <c r="F39" s="191"/>
      <c r="G39" s="193"/>
      <c r="H39" s="10"/>
    </row>
    <row r="40" spans="1:8" s="60" customFormat="1" ht="15" customHeight="1" thickBot="1" x14ac:dyDescent="0.3">
      <c r="A40" s="60" t="s">
        <v>67</v>
      </c>
      <c r="B40" s="194">
        <f>B17-B38</f>
        <v>117176</v>
      </c>
      <c r="C40" s="194">
        <f>C17-C38</f>
        <v>-12154.839999999998</v>
      </c>
      <c r="D40" s="194">
        <f>D17-D38</f>
        <v>108221.09999999998</v>
      </c>
      <c r="E40" s="194">
        <f>E17-E38</f>
        <v>78433</v>
      </c>
      <c r="F40" s="194">
        <f>F38+F17</f>
        <v>-8954.9000000000015</v>
      </c>
      <c r="G40" s="194">
        <f>G17-G38</f>
        <v>109871.09999999998</v>
      </c>
    </row>
    <row r="41" spans="1:8" ht="15" customHeight="1" x14ac:dyDescent="0.2">
      <c r="A41" s="10"/>
      <c r="B41" s="113"/>
      <c r="C41" s="113"/>
      <c r="D41" s="118"/>
      <c r="E41" s="118"/>
      <c r="F41" s="113"/>
      <c r="G41" s="119"/>
      <c r="H41" s="10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E454C-BAB7-4D2E-B7AD-40B886FD5425}">
  <dimension ref="A1:K32"/>
  <sheetViews>
    <sheetView showGridLines="0" zoomScaleNormal="100" workbookViewId="0">
      <selection activeCell="A3" sqref="A3"/>
    </sheetView>
  </sheetViews>
  <sheetFormatPr defaultColWidth="9.140625" defaultRowHeight="15" customHeight="1" x14ac:dyDescent="0.2"/>
  <cols>
    <col min="1" max="1" width="36.42578125" style="1" customWidth="1"/>
    <col min="2" max="2" width="19.42578125" style="109" customWidth="1"/>
    <col min="3" max="3" width="13.42578125" style="131" customWidth="1"/>
    <col min="4" max="4" width="13.42578125" style="109" customWidth="1"/>
    <col min="5" max="5" width="16.42578125" style="131" customWidth="1"/>
    <col min="6" max="6" width="14.140625" style="131" customWidth="1"/>
    <col min="7" max="7" width="100.7109375" style="1" customWidth="1"/>
    <col min="8" max="16384" width="9.140625" style="1"/>
  </cols>
  <sheetData>
    <row r="1" spans="1:11" ht="15" customHeight="1" thickBot="1" x14ac:dyDescent="0.25"/>
    <row r="2" spans="1:11" s="20" customFormat="1" ht="16.5" thickBot="1" x14ac:dyDescent="0.3">
      <c r="A2" s="146" t="s">
        <v>163</v>
      </c>
      <c r="B2" s="147"/>
      <c r="C2" s="147"/>
      <c r="D2" s="144"/>
      <c r="E2" s="35"/>
      <c r="F2" s="35"/>
      <c r="G2" s="36"/>
    </row>
    <row r="3" spans="1:11" s="6" customFormat="1" ht="31.5" x14ac:dyDescent="0.25">
      <c r="A3" s="6" t="s">
        <v>175</v>
      </c>
      <c r="B3" s="195" t="s">
        <v>0</v>
      </c>
      <c r="C3" s="176" t="s">
        <v>1</v>
      </c>
      <c r="D3" s="195" t="s">
        <v>33</v>
      </c>
      <c r="E3" s="195" t="s">
        <v>3</v>
      </c>
      <c r="F3" s="196" t="s">
        <v>4</v>
      </c>
      <c r="G3" s="71" t="s">
        <v>5</v>
      </c>
    </row>
    <row r="4" spans="1:11" s="6" customFormat="1" ht="15.75" x14ac:dyDescent="0.25">
      <c r="A4" s="72" t="s">
        <v>6</v>
      </c>
      <c r="B4" s="132"/>
      <c r="C4" s="132"/>
      <c r="D4" s="170"/>
      <c r="E4" s="132"/>
      <c r="F4" s="171"/>
      <c r="G4" s="93"/>
    </row>
    <row r="5" spans="1:11" x14ac:dyDescent="0.2">
      <c r="A5" s="4" t="s">
        <v>68</v>
      </c>
      <c r="B5" s="180">
        <v>0</v>
      </c>
      <c r="C5" s="180"/>
      <c r="D5" s="180"/>
      <c r="E5" s="180">
        <f>D5-B5</f>
        <v>0</v>
      </c>
      <c r="F5" s="180">
        <f>B5</f>
        <v>0</v>
      </c>
      <c r="G5" s="11"/>
    </row>
    <row r="6" spans="1:11" x14ac:dyDescent="0.2">
      <c r="A6" s="4" t="s">
        <v>69</v>
      </c>
      <c r="B6" s="180">
        <v>5000</v>
      </c>
      <c r="C6" s="180">
        <v>300</v>
      </c>
      <c r="D6" s="180">
        <v>5618</v>
      </c>
      <c r="E6" s="180">
        <f t="shared" ref="E6:E8" si="0">D6-B6</f>
        <v>618</v>
      </c>
      <c r="F6" s="180">
        <f>5440+174</f>
        <v>5614</v>
      </c>
      <c r="G6" s="11"/>
    </row>
    <row r="7" spans="1:11" x14ac:dyDescent="0.2">
      <c r="A7" s="29" t="s">
        <v>70</v>
      </c>
      <c r="B7" s="180">
        <v>20000</v>
      </c>
      <c r="C7" s="180"/>
      <c r="D7" s="180">
        <v>42722</v>
      </c>
      <c r="E7" s="180">
        <f t="shared" si="0"/>
        <v>22722</v>
      </c>
      <c r="F7" s="180">
        <v>42000</v>
      </c>
      <c r="G7" s="50"/>
    </row>
    <row r="8" spans="1:11" x14ac:dyDescent="0.2">
      <c r="A8" s="29" t="s">
        <v>71</v>
      </c>
      <c r="B8" s="180"/>
      <c r="C8" s="180"/>
      <c r="D8" s="180">
        <v>109</v>
      </c>
      <c r="E8" s="180">
        <f t="shared" si="0"/>
        <v>109</v>
      </c>
      <c r="F8" s="180">
        <v>109</v>
      </c>
      <c r="G8" s="50"/>
    </row>
    <row r="9" spans="1:11" s="58" customFormat="1" ht="15.75" x14ac:dyDescent="0.25">
      <c r="A9" s="43" t="s">
        <v>16</v>
      </c>
      <c r="B9" s="246">
        <f>SUM(B5:B7)</f>
        <v>25000</v>
      </c>
      <c r="C9" s="246">
        <f>SUM(C5:C7)</f>
        <v>300</v>
      </c>
      <c r="D9" s="246">
        <f>SUM(D6:D8)</f>
        <v>48449</v>
      </c>
      <c r="E9" s="246">
        <f>SUM(E5:E8)</f>
        <v>23449</v>
      </c>
      <c r="F9" s="246">
        <f>SUM(F5:F8)</f>
        <v>47723</v>
      </c>
      <c r="G9" s="73"/>
    </row>
    <row r="10" spans="1:11" s="41" customFormat="1" ht="15.75" x14ac:dyDescent="0.25">
      <c r="A10" s="74"/>
      <c r="B10" s="180"/>
      <c r="C10" s="180"/>
      <c r="D10" s="180"/>
      <c r="E10" s="180"/>
      <c r="F10" s="180"/>
      <c r="G10" s="75"/>
    </row>
    <row r="11" spans="1:11" ht="15.75" x14ac:dyDescent="0.2">
      <c r="A11" s="42" t="s">
        <v>17</v>
      </c>
      <c r="B11" s="180"/>
      <c r="C11" s="180"/>
      <c r="D11" s="180"/>
      <c r="E11" s="180"/>
      <c r="F11" s="180"/>
      <c r="G11" s="27"/>
    </row>
    <row r="12" spans="1:11" x14ac:dyDescent="0.2">
      <c r="A12" s="4" t="s">
        <v>68</v>
      </c>
      <c r="B12" s="180">
        <v>0</v>
      </c>
      <c r="C12" s="180"/>
      <c r="D12" s="180">
        <v>1022</v>
      </c>
      <c r="E12" s="180">
        <f t="shared" ref="E12:E29" si="1">B12-D12</f>
        <v>-1022</v>
      </c>
      <c r="F12" s="180">
        <f>D12</f>
        <v>1022</v>
      </c>
      <c r="G12" s="11" t="s">
        <v>72</v>
      </c>
    </row>
    <row r="13" spans="1:11" x14ac:dyDescent="0.2">
      <c r="A13" s="4" t="s">
        <v>69</v>
      </c>
      <c r="B13" s="180">
        <v>2000</v>
      </c>
      <c r="C13" s="180">
        <v>1.98</v>
      </c>
      <c r="D13" s="180">
        <v>959</v>
      </c>
      <c r="E13" s="180">
        <f t="shared" si="1"/>
        <v>1041</v>
      </c>
      <c r="F13" s="180">
        <f t="shared" ref="F13:F28" si="2">D13</f>
        <v>959</v>
      </c>
      <c r="G13" s="46"/>
      <c r="K13" s="1" t="s">
        <v>43</v>
      </c>
    </row>
    <row r="14" spans="1:11" x14ac:dyDescent="0.2">
      <c r="A14" s="4" t="s">
        <v>73</v>
      </c>
      <c r="B14" s="180">
        <v>5000</v>
      </c>
      <c r="C14" s="180"/>
      <c r="D14" s="180">
        <v>6</v>
      </c>
      <c r="E14" s="180">
        <f t="shared" si="1"/>
        <v>4994</v>
      </c>
      <c r="F14" s="180">
        <f t="shared" si="2"/>
        <v>6</v>
      </c>
      <c r="G14" s="11" t="s">
        <v>167</v>
      </c>
    </row>
    <row r="15" spans="1:11" x14ac:dyDescent="0.2">
      <c r="A15" s="4" t="s">
        <v>74</v>
      </c>
      <c r="B15" s="180">
        <v>500</v>
      </c>
      <c r="C15" s="180">
        <v>420</v>
      </c>
      <c r="D15" s="180">
        <v>445.21</v>
      </c>
      <c r="E15" s="180">
        <f t="shared" si="1"/>
        <v>54.79000000000002</v>
      </c>
      <c r="F15" s="180">
        <f t="shared" si="2"/>
        <v>445.21</v>
      </c>
      <c r="G15" s="11" t="s">
        <v>75</v>
      </c>
    </row>
    <row r="16" spans="1:11" x14ac:dyDescent="0.2">
      <c r="A16" s="4" t="s">
        <v>76</v>
      </c>
      <c r="B16" s="180">
        <v>4000</v>
      </c>
      <c r="C16" s="180">
        <v>80</v>
      </c>
      <c r="D16" s="180">
        <v>1478.41</v>
      </c>
      <c r="E16" s="180">
        <f t="shared" si="1"/>
        <v>2521.59</v>
      </c>
      <c r="F16" s="180">
        <f t="shared" si="2"/>
        <v>1478.41</v>
      </c>
      <c r="G16" s="11"/>
    </row>
    <row r="17" spans="1:8" x14ac:dyDescent="0.2">
      <c r="A17" s="4" t="s">
        <v>165</v>
      </c>
      <c r="B17" s="180">
        <v>3000</v>
      </c>
      <c r="C17" s="180">
        <v>7163.48</v>
      </c>
      <c r="D17" s="180">
        <v>9102.58</v>
      </c>
      <c r="E17" s="180">
        <f t="shared" si="1"/>
        <v>-6102.58</v>
      </c>
      <c r="F17" s="180">
        <f t="shared" si="2"/>
        <v>9102.58</v>
      </c>
      <c r="G17" s="46" t="s">
        <v>170</v>
      </c>
    </row>
    <row r="18" spans="1:8" x14ac:dyDescent="0.2">
      <c r="A18" s="4" t="s">
        <v>77</v>
      </c>
      <c r="B18" s="180">
        <v>200</v>
      </c>
      <c r="C18" s="180"/>
      <c r="D18" s="180"/>
      <c r="E18" s="180">
        <f t="shared" si="1"/>
        <v>200</v>
      </c>
      <c r="F18" s="180">
        <f t="shared" si="2"/>
        <v>0</v>
      </c>
      <c r="G18" s="11" t="s">
        <v>78</v>
      </c>
    </row>
    <row r="19" spans="1:8" x14ac:dyDescent="0.2">
      <c r="A19" s="4" t="s">
        <v>79</v>
      </c>
      <c r="B19" s="180">
        <v>40000</v>
      </c>
      <c r="C19" s="180">
        <v>32049.4</v>
      </c>
      <c r="D19" s="180">
        <v>43891</v>
      </c>
      <c r="E19" s="180">
        <f t="shared" si="1"/>
        <v>-3891</v>
      </c>
      <c r="F19" s="180">
        <f t="shared" si="2"/>
        <v>43891</v>
      </c>
      <c r="G19" s="1" t="s">
        <v>80</v>
      </c>
    </row>
    <row r="20" spans="1:8" x14ac:dyDescent="0.2">
      <c r="A20" s="4" t="s">
        <v>81</v>
      </c>
      <c r="B20" s="180">
        <v>3000</v>
      </c>
      <c r="C20" s="180"/>
      <c r="D20" s="180">
        <v>159.83000000000001</v>
      </c>
      <c r="E20" s="180">
        <f t="shared" si="1"/>
        <v>2840.17</v>
      </c>
      <c r="F20" s="180">
        <f t="shared" si="2"/>
        <v>159.83000000000001</v>
      </c>
      <c r="G20" s="11"/>
    </row>
    <row r="21" spans="1:8" x14ac:dyDescent="0.2">
      <c r="A21" s="4" t="s">
        <v>82</v>
      </c>
      <c r="B21" s="180">
        <v>1000</v>
      </c>
      <c r="C21" s="180"/>
      <c r="D21" s="180"/>
      <c r="E21" s="180">
        <f t="shared" si="1"/>
        <v>1000</v>
      </c>
      <c r="F21" s="180">
        <f t="shared" si="2"/>
        <v>0</v>
      </c>
      <c r="G21" s="11"/>
    </row>
    <row r="22" spans="1:8" x14ac:dyDescent="0.2">
      <c r="A22" s="4" t="s">
        <v>83</v>
      </c>
      <c r="B22" s="180">
        <v>3000</v>
      </c>
      <c r="C22" s="180"/>
      <c r="D22" s="180">
        <v>2896.61</v>
      </c>
      <c r="E22" s="180">
        <f t="shared" si="1"/>
        <v>103.38999999999987</v>
      </c>
      <c r="F22" s="180">
        <f t="shared" si="2"/>
        <v>2896.61</v>
      </c>
      <c r="G22" s="46" t="s">
        <v>84</v>
      </c>
    </row>
    <row r="23" spans="1:8" x14ac:dyDescent="0.2">
      <c r="A23" s="4" t="s">
        <v>85</v>
      </c>
      <c r="B23" s="180">
        <v>9000</v>
      </c>
      <c r="C23" s="180">
        <v>2124</v>
      </c>
      <c r="D23" s="180">
        <v>8496</v>
      </c>
      <c r="E23" s="180">
        <f t="shared" si="1"/>
        <v>504</v>
      </c>
      <c r="F23" s="180">
        <f t="shared" si="2"/>
        <v>8496</v>
      </c>
      <c r="G23" s="11" t="s">
        <v>86</v>
      </c>
    </row>
    <row r="24" spans="1:8" x14ac:dyDescent="0.2">
      <c r="A24" s="4" t="s">
        <v>71</v>
      </c>
      <c r="B24" s="180">
        <v>0</v>
      </c>
      <c r="C24" s="180"/>
      <c r="D24" s="180">
        <v>109</v>
      </c>
      <c r="E24" s="180">
        <f t="shared" si="1"/>
        <v>-109</v>
      </c>
      <c r="F24" s="180">
        <f t="shared" si="2"/>
        <v>109</v>
      </c>
      <c r="G24" s="11" t="s">
        <v>87</v>
      </c>
    </row>
    <row r="25" spans="1:8" x14ac:dyDescent="0.2">
      <c r="A25" s="4" t="s">
        <v>88</v>
      </c>
      <c r="B25" s="180">
        <v>1500</v>
      </c>
      <c r="C25" s="180"/>
      <c r="D25" s="180">
        <v>1109.25</v>
      </c>
      <c r="E25" s="180">
        <f t="shared" si="1"/>
        <v>390.75</v>
      </c>
      <c r="F25" s="180">
        <v>1216</v>
      </c>
      <c r="G25" s="11" t="s">
        <v>168</v>
      </c>
    </row>
    <row r="26" spans="1:8" x14ac:dyDescent="0.2">
      <c r="A26" s="4" t="s">
        <v>89</v>
      </c>
      <c r="B26" s="180">
        <v>3000</v>
      </c>
      <c r="C26" s="180">
        <v>367.75</v>
      </c>
      <c r="D26" s="180">
        <v>3415.88</v>
      </c>
      <c r="E26" s="180">
        <f t="shared" si="1"/>
        <v>-415.88000000000011</v>
      </c>
      <c r="F26" s="180">
        <f t="shared" si="2"/>
        <v>3415.88</v>
      </c>
      <c r="G26" s="11" t="s">
        <v>169</v>
      </c>
    </row>
    <row r="27" spans="1:8" x14ac:dyDescent="0.2">
      <c r="A27" s="4" t="s">
        <v>90</v>
      </c>
      <c r="B27" s="180">
        <v>1320</v>
      </c>
      <c r="C27" s="180">
        <v>525</v>
      </c>
      <c r="D27" s="180">
        <v>525</v>
      </c>
      <c r="E27" s="180">
        <f t="shared" si="1"/>
        <v>795</v>
      </c>
      <c r="F27" s="180">
        <f t="shared" si="2"/>
        <v>525</v>
      </c>
      <c r="G27" s="11" t="s">
        <v>91</v>
      </c>
    </row>
    <row r="28" spans="1:8" x14ac:dyDescent="0.2">
      <c r="A28" s="4" t="s">
        <v>92</v>
      </c>
      <c r="B28" s="180">
        <v>3000</v>
      </c>
      <c r="C28" s="180">
        <v>358.83</v>
      </c>
      <c r="D28" s="180">
        <v>4367.83</v>
      </c>
      <c r="E28" s="180">
        <f t="shared" si="1"/>
        <v>-1367.83</v>
      </c>
      <c r="F28" s="180">
        <f t="shared" si="2"/>
        <v>4367.83</v>
      </c>
      <c r="G28" s="11" t="s">
        <v>93</v>
      </c>
    </row>
    <row r="29" spans="1:8" x14ac:dyDescent="0.2">
      <c r="A29" s="4" t="s">
        <v>94</v>
      </c>
      <c r="B29" s="180">
        <v>2500</v>
      </c>
      <c r="C29" s="180">
        <v>48.31</v>
      </c>
      <c r="D29" s="180">
        <v>1041.9100000000001</v>
      </c>
      <c r="E29" s="180">
        <f t="shared" si="1"/>
        <v>1458.09</v>
      </c>
      <c r="F29" s="180">
        <f>D29</f>
        <v>1041.9100000000001</v>
      </c>
      <c r="G29" s="11"/>
    </row>
    <row r="30" spans="1:8" ht="15.75" x14ac:dyDescent="0.25">
      <c r="A30" s="17" t="s">
        <v>66</v>
      </c>
      <c r="B30" s="197">
        <f>SUM(B12:B29)</f>
        <v>82020</v>
      </c>
      <c r="C30" s="197">
        <f>SUM(C12:C29)</f>
        <v>43138.75</v>
      </c>
      <c r="D30" s="197">
        <f>SUM(D12:D29)</f>
        <v>79025.510000000009</v>
      </c>
      <c r="E30" s="197">
        <f>SUM(E12:E29)</f>
        <v>2994.49</v>
      </c>
      <c r="F30" s="197">
        <f>SUM(F12:F29)</f>
        <v>79132.260000000009</v>
      </c>
      <c r="G30" s="16"/>
    </row>
    <row r="31" spans="1:8" x14ac:dyDescent="0.2">
      <c r="B31" s="198"/>
      <c r="C31" s="199"/>
      <c r="D31" s="198"/>
      <c r="E31" s="200"/>
      <c r="F31" s="200"/>
      <c r="G31" s="21"/>
      <c r="H31" s="20"/>
    </row>
    <row r="32" spans="1:8" s="58" customFormat="1" ht="15" customHeight="1" thickBot="1" x14ac:dyDescent="0.3">
      <c r="A32" s="17" t="s">
        <v>95</v>
      </c>
      <c r="B32" s="194">
        <f>B9-B30</f>
        <v>-57020</v>
      </c>
      <c r="C32" s="201">
        <f>C9-C30</f>
        <v>-42838.75</v>
      </c>
      <c r="D32" s="201">
        <f>D9-D30</f>
        <v>-30576.510000000009</v>
      </c>
      <c r="E32" s="201">
        <f>E9+E30</f>
        <v>26443.489999999998</v>
      </c>
      <c r="F32" s="194">
        <f>F9-F30</f>
        <v>-31409.260000000009</v>
      </c>
    </row>
  </sheetData>
  <phoneticPr fontId="2" type="noConversion"/>
  <pageMargins left="0.7" right="0.7" top="0.75" bottom="0.75" header="0.3" footer="0.3"/>
  <pageSetup paperSize="9" fitToWidth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1ECB0-6942-4BF2-AEBE-A64F439A9462}">
  <dimension ref="A1:H45"/>
  <sheetViews>
    <sheetView showGridLines="0" zoomScaleNormal="100" workbookViewId="0">
      <pane xSplit="1" ySplit="3" topLeftCell="B4" activePane="bottomRight" state="frozen"/>
      <selection pane="topRight"/>
      <selection pane="bottomLeft"/>
      <selection pane="bottomRight" activeCell="A3" sqref="A3"/>
    </sheetView>
  </sheetViews>
  <sheetFormatPr defaultColWidth="9.140625" defaultRowHeight="15" x14ac:dyDescent="0.2"/>
  <cols>
    <col min="1" max="1" width="56.42578125" style="1" bestFit="1" customWidth="1"/>
    <col min="2" max="2" width="20.7109375" style="131" customWidth="1"/>
    <col min="3" max="3" width="13" style="131" customWidth="1"/>
    <col min="4" max="4" width="13.28515625" style="109" customWidth="1"/>
    <col min="5" max="5" width="18.140625" style="131" customWidth="1"/>
    <col min="6" max="6" width="16" style="131" customWidth="1"/>
    <col min="7" max="7" width="85.28515625" style="2" customWidth="1"/>
    <col min="8" max="16384" width="9.140625" style="1"/>
  </cols>
  <sheetData>
    <row r="1" spans="1:8" ht="15.75" thickBot="1" x14ac:dyDescent="0.25"/>
    <row r="2" spans="1:8" s="20" customFormat="1" ht="16.5" thickBot="1" x14ac:dyDescent="0.3">
      <c r="A2" s="146" t="s">
        <v>163</v>
      </c>
      <c r="B2" s="147"/>
      <c r="C2" s="147"/>
      <c r="D2" s="144"/>
      <c r="E2" s="35"/>
      <c r="F2" s="35"/>
      <c r="G2" s="36"/>
    </row>
    <row r="3" spans="1:8" ht="31.5" x14ac:dyDescent="0.25">
      <c r="A3" s="169" t="s">
        <v>176</v>
      </c>
      <c r="B3" s="195" t="s">
        <v>0</v>
      </c>
      <c r="C3" s="176" t="s">
        <v>1</v>
      </c>
      <c r="D3" s="202" t="s">
        <v>33</v>
      </c>
      <c r="E3" s="202" t="s">
        <v>3</v>
      </c>
      <c r="F3" s="203" t="s">
        <v>4</v>
      </c>
      <c r="G3" s="98" t="s">
        <v>5</v>
      </c>
    </row>
    <row r="4" spans="1:8" ht="15.75" x14ac:dyDescent="0.25">
      <c r="A4" s="99" t="s">
        <v>6</v>
      </c>
      <c r="B4" s="132"/>
      <c r="C4" s="133"/>
      <c r="D4" s="148"/>
      <c r="E4" s="133"/>
      <c r="F4" s="134"/>
      <c r="G4" s="100"/>
    </row>
    <row r="5" spans="1:8" x14ac:dyDescent="0.2">
      <c r="A5" s="101" t="s">
        <v>96</v>
      </c>
      <c r="B5" s="180">
        <v>15000</v>
      </c>
      <c r="C5" s="180">
        <v>1995</v>
      </c>
      <c r="D5" s="180">
        <v>16720</v>
      </c>
      <c r="E5" s="180">
        <f t="shared" ref="E5:E13" si="0">D5-B5</f>
        <v>1720</v>
      </c>
      <c r="F5" s="180">
        <f>D5</f>
        <v>16720</v>
      </c>
      <c r="G5" s="51"/>
    </row>
    <row r="6" spans="1:8" x14ac:dyDescent="0.2">
      <c r="A6" s="101" t="s">
        <v>97</v>
      </c>
      <c r="B6" s="180">
        <v>14000</v>
      </c>
      <c r="C6" s="180">
        <v>705</v>
      </c>
      <c r="D6" s="180">
        <v>15865.71</v>
      </c>
      <c r="E6" s="180">
        <f t="shared" si="0"/>
        <v>1865.7099999999991</v>
      </c>
      <c r="F6" s="180">
        <f t="shared" ref="F6:F12" si="1">D6</f>
        <v>15865.71</v>
      </c>
      <c r="G6" s="51"/>
    </row>
    <row r="7" spans="1:8" x14ac:dyDescent="0.2">
      <c r="A7" s="101" t="s">
        <v>98</v>
      </c>
      <c r="B7" s="180">
        <v>1000</v>
      </c>
      <c r="C7" s="180">
        <v>715</v>
      </c>
      <c r="D7" s="180">
        <v>1425</v>
      </c>
      <c r="E7" s="180">
        <f t="shared" si="0"/>
        <v>425</v>
      </c>
      <c r="F7" s="180">
        <f t="shared" si="1"/>
        <v>1425</v>
      </c>
      <c r="G7" s="51"/>
    </row>
    <row r="8" spans="1:8" x14ac:dyDescent="0.2">
      <c r="A8" s="101" t="s">
        <v>99</v>
      </c>
      <c r="B8" s="180">
        <v>45</v>
      </c>
      <c r="C8" s="180"/>
      <c r="D8" s="180">
        <v>15</v>
      </c>
      <c r="E8" s="180">
        <f t="shared" si="0"/>
        <v>-30</v>
      </c>
      <c r="F8" s="180">
        <f t="shared" si="1"/>
        <v>15</v>
      </c>
      <c r="G8" s="51"/>
    </row>
    <row r="9" spans="1:8" x14ac:dyDescent="0.2">
      <c r="A9" s="101" t="s">
        <v>100</v>
      </c>
      <c r="B9" s="180">
        <v>1500</v>
      </c>
      <c r="C9" s="180"/>
      <c r="D9" s="180">
        <v>8500</v>
      </c>
      <c r="E9" s="180">
        <f t="shared" si="0"/>
        <v>7000</v>
      </c>
      <c r="F9" s="180">
        <f t="shared" si="1"/>
        <v>8500</v>
      </c>
      <c r="G9" s="51" t="s">
        <v>101</v>
      </c>
    </row>
    <row r="10" spans="1:8" x14ac:dyDescent="0.2">
      <c r="A10" s="101" t="s">
        <v>102</v>
      </c>
      <c r="B10" s="180">
        <v>30000</v>
      </c>
      <c r="C10" s="180"/>
      <c r="D10" s="180"/>
      <c r="E10" s="180">
        <f t="shared" si="0"/>
        <v>-30000</v>
      </c>
      <c r="F10" s="180">
        <f t="shared" si="1"/>
        <v>0</v>
      </c>
      <c r="G10" s="51"/>
    </row>
    <row r="11" spans="1:8" x14ac:dyDescent="0.2">
      <c r="A11" s="62" t="s">
        <v>103</v>
      </c>
      <c r="B11" s="180">
        <v>13300</v>
      </c>
      <c r="C11" s="180"/>
      <c r="D11" s="180"/>
      <c r="E11" s="180">
        <f t="shared" si="0"/>
        <v>-13300</v>
      </c>
      <c r="F11" s="180">
        <f t="shared" si="1"/>
        <v>0</v>
      </c>
      <c r="G11" s="51"/>
    </row>
    <row r="12" spans="1:8" x14ac:dyDescent="0.2">
      <c r="A12" s="61" t="s">
        <v>104</v>
      </c>
      <c r="B12" s="180">
        <v>17000</v>
      </c>
      <c r="C12" s="180"/>
      <c r="D12" s="180"/>
      <c r="E12" s="180">
        <f t="shared" si="0"/>
        <v>-17000</v>
      </c>
      <c r="F12" s="180">
        <f t="shared" si="1"/>
        <v>0</v>
      </c>
      <c r="G12" s="3" t="s">
        <v>105</v>
      </c>
    </row>
    <row r="13" spans="1:8" s="2" customFormat="1" ht="15" customHeight="1" x14ac:dyDescent="0.2">
      <c r="A13" s="61" t="s">
        <v>106</v>
      </c>
      <c r="B13" s="180"/>
      <c r="C13" s="180"/>
      <c r="D13" s="180"/>
      <c r="E13" s="180">
        <f t="shared" si="0"/>
        <v>0</v>
      </c>
      <c r="F13" s="180">
        <f>D13-B13</f>
        <v>0</v>
      </c>
      <c r="G13" s="59"/>
      <c r="H13" s="47"/>
    </row>
    <row r="14" spans="1:8" ht="15.75" x14ac:dyDescent="0.25">
      <c r="A14" s="76" t="s">
        <v>16</v>
      </c>
      <c r="B14" s="194">
        <f>SUM(B5:B13)</f>
        <v>91845</v>
      </c>
      <c r="C14" s="194">
        <f>SUM(C5:C13)</f>
        <v>3415</v>
      </c>
      <c r="D14" s="194">
        <f>SUM(D5:D13)</f>
        <v>42525.71</v>
      </c>
      <c r="E14" s="194">
        <f>SUM(E5:E13)</f>
        <v>-49319.29</v>
      </c>
      <c r="F14" s="194">
        <f>SUM(F5:F13)</f>
        <v>42525.71</v>
      </c>
      <c r="G14" s="81"/>
    </row>
    <row r="15" spans="1:8" x14ac:dyDescent="0.2">
      <c r="A15" s="101"/>
      <c r="B15" s="227"/>
      <c r="C15" s="227"/>
      <c r="D15" s="247"/>
      <c r="E15" s="227"/>
      <c r="F15" s="248"/>
      <c r="G15" s="51"/>
    </row>
    <row r="16" spans="1:8" ht="15.75" x14ac:dyDescent="0.25">
      <c r="A16" s="102" t="s">
        <v>17</v>
      </c>
      <c r="B16" s="249"/>
      <c r="C16" s="249"/>
      <c r="D16" s="250"/>
      <c r="E16" s="251"/>
      <c r="F16" s="252"/>
      <c r="G16" s="103"/>
    </row>
    <row r="17" spans="1:7" ht="15.75" x14ac:dyDescent="0.2">
      <c r="A17" s="101" t="s">
        <v>96</v>
      </c>
      <c r="B17" s="180">
        <v>600</v>
      </c>
      <c r="C17" s="180"/>
      <c r="D17" s="180"/>
      <c r="E17" s="180">
        <f t="shared" ref="E17:E40" si="2">B17-D17</f>
        <v>600</v>
      </c>
      <c r="F17" s="180">
        <f>D17</f>
        <v>0</v>
      </c>
      <c r="G17" s="105"/>
    </row>
    <row r="18" spans="1:7" ht="15.75" x14ac:dyDescent="0.2">
      <c r="A18" s="101" t="s">
        <v>97</v>
      </c>
      <c r="B18" s="180">
        <v>500</v>
      </c>
      <c r="C18" s="180"/>
      <c r="D18" s="180"/>
      <c r="E18" s="180">
        <f t="shared" si="2"/>
        <v>500</v>
      </c>
      <c r="F18" s="180">
        <f t="shared" ref="F18:F40" si="3">D18</f>
        <v>0</v>
      </c>
      <c r="G18" s="105"/>
    </row>
    <row r="19" spans="1:7" x14ac:dyDescent="0.2">
      <c r="A19" s="101" t="s">
        <v>98</v>
      </c>
      <c r="B19" s="180">
        <v>500</v>
      </c>
      <c r="C19" s="180">
        <v>285</v>
      </c>
      <c r="D19" s="180">
        <v>374.25</v>
      </c>
      <c r="E19" s="180">
        <f t="shared" si="2"/>
        <v>125.75</v>
      </c>
      <c r="F19" s="180">
        <f t="shared" si="3"/>
        <v>374.25</v>
      </c>
      <c r="G19" s="55" t="s">
        <v>107</v>
      </c>
    </row>
    <row r="20" spans="1:7" x14ac:dyDescent="0.2">
      <c r="A20" s="101" t="s">
        <v>99</v>
      </c>
      <c r="B20" s="180">
        <v>200</v>
      </c>
      <c r="C20" s="180"/>
      <c r="D20" s="180"/>
      <c r="E20" s="180">
        <f t="shared" si="2"/>
        <v>200</v>
      </c>
      <c r="F20" s="180">
        <f t="shared" si="3"/>
        <v>0</v>
      </c>
      <c r="G20" s="54"/>
    </row>
    <row r="21" spans="1:7" x14ac:dyDescent="0.2">
      <c r="A21" s="101" t="s">
        <v>100</v>
      </c>
      <c r="B21" s="180">
        <v>1500</v>
      </c>
      <c r="C21" s="180"/>
      <c r="D21" s="180"/>
      <c r="E21" s="180">
        <f t="shared" si="2"/>
        <v>1500</v>
      </c>
      <c r="F21" s="180">
        <f t="shared" si="3"/>
        <v>0</v>
      </c>
      <c r="G21" s="54"/>
    </row>
    <row r="22" spans="1:7" x14ac:dyDescent="0.2">
      <c r="A22" s="101" t="s">
        <v>39</v>
      </c>
      <c r="B22" s="180">
        <v>3000</v>
      </c>
      <c r="C22" s="180"/>
      <c r="D22" s="180">
        <v>426.3</v>
      </c>
      <c r="E22" s="180">
        <f t="shared" si="2"/>
        <v>2573.6999999999998</v>
      </c>
      <c r="F22" s="180">
        <f t="shared" si="3"/>
        <v>426.3</v>
      </c>
      <c r="G22" s="54"/>
    </row>
    <row r="23" spans="1:7" x14ac:dyDescent="0.2">
      <c r="A23" s="101" t="s">
        <v>108</v>
      </c>
      <c r="B23" s="180">
        <v>18000</v>
      </c>
      <c r="C23" s="180"/>
      <c r="D23" s="180">
        <v>18756.419999999998</v>
      </c>
      <c r="E23" s="180">
        <f t="shared" si="2"/>
        <v>-756.41999999999825</v>
      </c>
      <c r="F23" s="180">
        <f t="shared" si="3"/>
        <v>18756.419999999998</v>
      </c>
      <c r="G23" s="54"/>
    </row>
    <row r="24" spans="1:7" x14ac:dyDescent="0.2">
      <c r="A24" s="101" t="s">
        <v>109</v>
      </c>
      <c r="B24" s="180">
        <v>5000</v>
      </c>
      <c r="C24" s="180">
        <v>368.75</v>
      </c>
      <c r="D24" s="180">
        <v>973.78</v>
      </c>
      <c r="E24" s="180">
        <f t="shared" si="2"/>
        <v>4026.2200000000003</v>
      </c>
      <c r="F24" s="180">
        <f t="shared" si="3"/>
        <v>973.78</v>
      </c>
      <c r="G24" s="54"/>
    </row>
    <row r="25" spans="1:7" x14ac:dyDescent="0.2">
      <c r="A25" s="101" t="s">
        <v>110</v>
      </c>
      <c r="B25" s="180">
        <v>2000</v>
      </c>
      <c r="C25" s="180">
        <v>0</v>
      </c>
      <c r="D25" s="180">
        <v>274.05</v>
      </c>
      <c r="E25" s="180">
        <f t="shared" si="2"/>
        <v>1725.95</v>
      </c>
      <c r="F25" s="180">
        <f t="shared" si="3"/>
        <v>274.05</v>
      </c>
      <c r="G25" s="54"/>
    </row>
    <row r="26" spans="1:7" x14ac:dyDescent="0.2">
      <c r="A26" s="101" t="s">
        <v>111</v>
      </c>
      <c r="B26" s="180">
        <v>13300</v>
      </c>
      <c r="C26" s="180"/>
      <c r="D26" s="180"/>
      <c r="E26" s="180">
        <f t="shared" si="2"/>
        <v>13300</v>
      </c>
      <c r="F26" s="180">
        <f t="shared" si="3"/>
        <v>0</v>
      </c>
      <c r="G26" s="51" t="s">
        <v>112</v>
      </c>
    </row>
    <row r="27" spans="1:7" x14ac:dyDescent="0.2">
      <c r="A27" s="101" t="s">
        <v>113</v>
      </c>
      <c r="B27" s="180">
        <v>4200</v>
      </c>
      <c r="C27" s="180">
        <v>4573.32</v>
      </c>
      <c r="D27" s="180">
        <v>5937.57</v>
      </c>
      <c r="E27" s="180">
        <f t="shared" si="2"/>
        <v>-1737.5699999999997</v>
      </c>
      <c r="F27" s="180">
        <f t="shared" si="3"/>
        <v>5937.57</v>
      </c>
      <c r="G27" s="51" t="s">
        <v>114</v>
      </c>
    </row>
    <row r="28" spans="1:7" x14ac:dyDescent="0.2">
      <c r="A28" s="101" t="s">
        <v>115</v>
      </c>
      <c r="B28" s="180">
        <v>30000</v>
      </c>
      <c r="C28" s="180"/>
      <c r="D28" s="180"/>
      <c r="E28" s="180">
        <f t="shared" si="2"/>
        <v>30000</v>
      </c>
      <c r="F28" s="180">
        <f t="shared" si="3"/>
        <v>0</v>
      </c>
      <c r="G28" s="51" t="s">
        <v>112</v>
      </c>
    </row>
    <row r="29" spans="1:7" x14ac:dyDescent="0.2">
      <c r="A29" s="101" t="s">
        <v>116</v>
      </c>
      <c r="B29" s="180">
        <v>2500</v>
      </c>
      <c r="C29" s="180"/>
      <c r="D29" s="180">
        <v>210.33</v>
      </c>
      <c r="E29" s="180">
        <f t="shared" si="2"/>
        <v>2289.67</v>
      </c>
      <c r="F29" s="180">
        <f t="shared" si="3"/>
        <v>210.33</v>
      </c>
      <c r="G29" s="51"/>
    </row>
    <row r="30" spans="1:7" s="64" customFormat="1" ht="30" x14ac:dyDescent="0.2">
      <c r="A30" s="104" t="s">
        <v>117</v>
      </c>
      <c r="B30" s="253">
        <v>8000</v>
      </c>
      <c r="C30" s="253">
        <v>910.25</v>
      </c>
      <c r="D30" s="253">
        <v>13367.05</v>
      </c>
      <c r="E30" s="253">
        <f t="shared" si="2"/>
        <v>-5367.0499999999993</v>
      </c>
      <c r="F30" s="180">
        <f t="shared" si="3"/>
        <v>13367.05</v>
      </c>
      <c r="G30" s="106" t="s">
        <v>118</v>
      </c>
    </row>
    <row r="31" spans="1:7" x14ac:dyDescent="0.2">
      <c r="A31" s="101" t="s">
        <v>119</v>
      </c>
      <c r="B31" s="180">
        <v>500</v>
      </c>
      <c r="C31" s="180"/>
      <c r="D31" s="180">
        <v>440.03</v>
      </c>
      <c r="E31" s="180">
        <f t="shared" si="2"/>
        <v>59.970000000000027</v>
      </c>
      <c r="F31" s="180">
        <f t="shared" si="3"/>
        <v>440.03</v>
      </c>
      <c r="G31" s="51" t="s">
        <v>120</v>
      </c>
    </row>
    <row r="32" spans="1:7" x14ac:dyDescent="0.2">
      <c r="A32" s="101" t="s">
        <v>121</v>
      </c>
      <c r="B32" s="180">
        <v>350</v>
      </c>
      <c r="C32" s="180"/>
      <c r="D32" s="180">
        <v>154</v>
      </c>
      <c r="E32" s="180">
        <f t="shared" si="2"/>
        <v>196</v>
      </c>
      <c r="F32" s="180">
        <f t="shared" si="3"/>
        <v>154</v>
      </c>
      <c r="G32" s="51"/>
    </row>
    <row r="33" spans="1:7" x14ac:dyDescent="0.2">
      <c r="A33" s="101" t="s">
        <v>122</v>
      </c>
      <c r="B33" s="180">
        <v>500</v>
      </c>
      <c r="C33" s="180"/>
      <c r="D33" s="180">
        <v>226</v>
      </c>
      <c r="E33" s="180">
        <f t="shared" si="2"/>
        <v>274</v>
      </c>
      <c r="F33" s="180">
        <f t="shared" si="3"/>
        <v>226</v>
      </c>
      <c r="G33" s="51" t="s">
        <v>171</v>
      </c>
    </row>
    <row r="34" spans="1:7" x14ac:dyDescent="0.2">
      <c r="A34" s="101" t="s">
        <v>123</v>
      </c>
      <c r="B34" s="180">
        <v>22000</v>
      </c>
      <c r="C34" s="180">
        <v>5460</v>
      </c>
      <c r="D34" s="180">
        <v>6720</v>
      </c>
      <c r="E34" s="180">
        <f t="shared" si="2"/>
        <v>15280</v>
      </c>
      <c r="F34" s="180">
        <f t="shared" si="3"/>
        <v>6720</v>
      </c>
      <c r="G34" s="51" t="s">
        <v>124</v>
      </c>
    </row>
    <row r="35" spans="1:7" ht="30" x14ac:dyDescent="0.2">
      <c r="A35" s="149" t="s">
        <v>125</v>
      </c>
      <c r="B35" s="253">
        <v>1500</v>
      </c>
      <c r="C35" s="253">
        <v>296.35000000000002</v>
      </c>
      <c r="D35" s="253">
        <v>2946.53</v>
      </c>
      <c r="E35" s="253">
        <f t="shared" si="2"/>
        <v>-1446.5300000000002</v>
      </c>
      <c r="F35" s="180">
        <f t="shared" si="3"/>
        <v>2946.53</v>
      </c>
      <c r="G35" s="107" t="s">
        <v>126</v>
      </c>
    </row>
    <row r="36" spans="1:7" x14ac:dyDescent="0.2">
      <c r="A36" s="101" t="s">
        <v>127</v>
      </c>
      <c r="B36" s="180">
        <v>700</v>
      </c>
      <c r="C36" s="180"/>
      <c r="D36" s="180">
        <v>793.37</v>
      </c>
      <c r="E36" s="180">
        <f t="shared" si="2"/>
        <v>-93.37</v>
      </c>
      <c r="F36" s="180">
        <f t="shared" si="3"/>
        <v>793.37</v>
      </c>
      <c r="G36" s="51" t="s">
        <v>128</v>
      </c>
    </row>
    <row r="37" spans="1:7" x14ac:dyDescent="0.2">
      <c r="A37" s="101" t="s">
        <v>129</v>
      </c>
      <c r="B37" s="180">
        <v>1100</v>
      </c>
      <c r="C37" s="180"/>
      <c r="D37" s="180">
        <v>1255</v>
      </c>
      <c r="E37" s="180">
        <f t="shared" si="2"/>
        <v>-155</v>
      </c>
      <c r="F37" s="180">
        <f t="shared" si="3"/>
        <v>1255</v>
      </c>
      <c r="G37" s="51"/>
    </row>
    <row r="38" spans="1:7" x14ac:dyDescent="0.2">
      <c r="A38" s="101" t="s">
        <v>130</v>
      </c>
      <c r="B38" s="180">
        <v>500</v>
      </c>
      <c r="C38" s="180"/>
      <c r="D38" s="180"/>
      <c r="E38" s="180">
        <f t="shared" si="2"/>
        <v>500</v>
      </c>
      <c r="F38" s="180">
        <f t="shared" si="3"/>
        <v>0</v>
      </c>
      <c r="G38" s="51"/>
    </row>
    <row r="39" spans="1:7" x14ac:dyDescent="0.2">
      <c r="A39" s="101" t="s">
        <v>131</v>
      </c>
      <c r="B39" s="180">
        <v>2500</v>
      </c>
      <c r="C39" s="180"/>
      <c r="D39" s="180">
        <v>918.99</v>
      </c>
      <c r="E39" s="180">
        <f t="shared" si="2"/>
        <v>1581.01</v>
      </c>
      <c r="F39" s="180">
        <f t="shared" si="3"/>
        <v>918.99</v>
      </c>
      <c r="G39" s="51" t="s">
        <v>132</v>
      </c>
    </row>
    <row r="40" spans="1:7" x14ac:dyDescent="0.2">
      <c r="A40" s="101" t="s">
        <v>133</v>
      </c>
      <c r="B40" s="180">
        <v>200</v>
      </c>
      <c r="C40" s="180">
        <v>8225</v>
      </c>
      <c r="D40" s="180">
        <v>8356.25</v>
      </c>
      <c r="E40" s="180">
        <f t="shared" si="2"/>
        <v>-8156.25</v>
      </c>
      <c r="F40" s="180">
        <f t="shared" si="3"/>
        <v>8356.25</v>
      </c>
      <c r="G40" s="54" t="s">
        <v>134</v>
      </c>
    </row>
    <row r="41" spans="1:7" ht="15.75" x14ac:dyDescent="0.25">
      <c r="A41" s="76" t="s">
        <v>66</v>
      </c>
      <c r="B41" s="197">
        <f>SUM(B17:B40)</f>
        <v>119150</v>
      </c>
      <c r="C41" s="197">
        <f>SUM(C17:C40)</f>
        <v>20118.669999999998</v>
      </c>
      <c r="D41" s="197">
        <f>SUM(D17:D40)</f>
        <v>62129.919999999998</v>
      </c>
      <c r="E41" s="197">
        <f>SUM(E17:E40)</f>
        <v>57020.08</v>
      </c>
      <c r="F41" s="197">
        <f>SUM(F17:F40)</f>
        <v>62129.919999999998</v>
      </c>
      <c r="G41" s="108"/>
    </row>
    <row r="42" spans="1:7" x14ac:dyDescent="0.2">
      <c r="A42" s="63"/>
      <c r="B42" s="199"/>
      <c r="C42" s="199"/>
      <c r="D42" s="198"/>
      <c r="E42" s="199"/>
      <c r="F42" s="199"/>
    </row>
    <row r="43" spans="1:7" ht="15.75" x14ac:dyDescent="0.25">
      <c r="A43" s="80" t="s">
        <v>135</v>
      </c>
      <c r="B43" s="194">
        <f>B14-B41</f>
        <v>-27305</v>
      </c>
      <c r="C43" s="201">
        <f>C14-C41</f>
        <v>-16703.669999999998</v>
      </c>
      <c r="D43" s="194">
        <f>D14-D41</f>
        <v>-19604.21</v>
      </c>
      <c r="E43" s="201">
        <f>E14+E41</f>
        <v>7700.7900000000009</v>
      </c>
      <c r="F43" s="194">
        <f>F14-F41</f>
        <v>-19604.21</v>
      </c>
    </row>
    <row r="44" spans="1:7" x14ac:dyDescent="0.2">
      <c r="A44" s="63"/>
    </row>
    <row r="45" spans="1:7" x14ac:dyDescent="0.2">
      <c r="A45" s="63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1AC3E-71AE-4A23-A5EC-76D137071A83}">
  <dimension ref="A1:H11"/>
  <sheetViews>
    <sheetView showGridLines="0" zoomScaleNormal="100" workbookViewId="0">
      <selection activeCell="A3" sqref="A3"/>
    </sheetView>
  </sheetViews>
  <sheetFormatPr defaultColWidth="9.140625" defaultRowHeight="15" customHeight="1" x14ac:dyDescent="0.2"/>
  <cols>
    <col min="1" max="1" width="29.140625" style="1" customWidth="1"/>
    <col min="2" max="2" width="17" style="131" customWidth="1"/>
    <col min="3" max="3" width="11.140625" style="173" customWidth="1"/>
    <col min="4" max="4" width="13" style="173" customWidth="1"/>
    <col min="5" max="5" width="12.28515625" style="131" hidden="1" customWidth="1"/>
    <col min="6" max="6" width="13.28515625" style="131" customWidth="1"/>
    <col min="7" max="7" width="13.85546875" style="131" customWidth="1"/>
    <col min="8" max="8" width="54.140625" style="1" customWidth="1"/>
    <col min="9" max="16384" width="9.140625" style="1"/>
  </cols>
  <sheetData>
    <row r="1" spans="1:8" ht="15" customHeight="1" thickBot="1" x14ac:dyDescent="0.25"/>
    <row r="2" spans="1:8" s="20" customFormat="1" ht="16.5" thickBot="1" x14ac:dyDescent="0.3">
      <c r="A2" s="146" t="s">
        <v>163</v>
      </c>
      <c r="B2" s="147"/>
      <c r="C2" s="147"/>
      <c r="D2" s="144"/>
      <c r="E2" s="35"/>
      <c r="F2" s="35"/>
      <c r="G2" s="35"/>
    </row>
    <row r="3" spans="1:8" s="6" customFormat="1" ht="36.950000000000003" customHeight="1" x14ac:dyDescent="0.25">
      <c r="A3" s="6" t="s">
        <v>177</v>
      </c>
      <c r="B3" s="211" t="s">
        <v>136</v>
      </c>
      <c r="C3" s="176" t="s">
        <v>1</v>
      </c>
      <c r="D3" s="212" t="s">
        <v>33</v>
      </c>
      <c r="E3" s="213" t="s">
        <v>34</v>
      </c>
      <c r="F3" s="213" t="s">
        <v>3</v>
      </c>
      <c r="G3" s="214" t="s">
        <v>4</v>
      </c>
      <c r="H3" s="71" t="s">
        <v>5</v>
      </c>
    </row>
    <row r="4" spans="1:8" s="20" customFormat="1" ht="15" customHeight="1" x14ac:dyDescent="0.25">
      <c r="A4" s="88" t="s">
        <v>6</v>
      </c>
      <c r="B4" s="174"/>
      <c r="C4" s="174"/>
      <c r="D4" s="174"/>
      <c r="E4" s="174">
        <v>0</v>
      </c>
      <c r="F4" s="174"/>
      <c r="G4" s="174"/>
      <c r="H4" s="79"/>
    </row>
    <row r="5" spans="1:8" ht="15" customHeight="1" x14ac:dyDescent="0.25">
      <c r="A5" s="17" t="s">
        <v>16</v>
      </c>
      <c r="B5" s="204">
        <f>SUM(B4)</f>
        <v>0</v>
      </c>
      <c r="C5" s="204"/>
      <c r="D5" s="204"/>
      <c r="E5" s="204">
        <f t="shared" ref="E5:G5" si="0">SUM(E4)</f>
        <v>0</v>
      </c>
      <c r="F5" s="204">
        <f t="shared" si="0"/>
        <v>0</v>
      </c>
      <c r="G5" s="204">
        <f t="shared" si="0"/>
        <v>0</v>
      </c>
      <c r="H5" s="24"/>
    </row>
    <row r="6" spans="1:8" s="20" customFormat="1" ht="15" customHeight="1" x14ac:dyDescent="0.25">
      <c r="A6" s="77"/>
      <c r="B6" s="205"/>
      <c r="C6" s="205"/>
      <c r="D6" s="205"/>
      <c r="E6" s="205"/>
      <c r="F6" s="205"/>
      <c r="G6" s="205"/>
      <c r="H6" s="24"/>
    </row>
    <row r="7" spans="1:8" ht="15" customHeight="1" x14ac:dyDescent="0.2">
      <c r="A7" s="19" t="s">
        <v>137</v>
      </c>
      <c r="B7" s="206"/>
      <c r="C7" s="206"/>
      <c r="D7" s="206"/>
      <c r="E7" s="206"/>
      <c r="F7" s="206"/>
      <c r="G7" s="206"/>
      <c r="H7" s="25"/>
    </row>
    <row r="8" spans="1:8" ht="15" customHeight="1" x14ac:dyDescent="0.2">
      <c r="A8" s="4" t="s">
        <v>10</v>
      </c>
      <c r="B8" s="207">
        <v>2000</v>
      </c>
      <c r="C8" s="207"/>
      <c r="D8" s="207">
        <v>2497.58</v>
      </c>
      <c r="E8" s="207">
        <v>78</v>
      </c>
      <c r="F8" s="180">
        <f>B8-D8</f>
        <v>-497.57999999999993</v>
      </c>
      <c r="G8" s="208">
        <v>3061</v>
      </c>
      <c r="H8" s="23" t="s">
        <v>172</v>
      </c>
    </row>
    <row r="9" spans="1:8" ht="15" customHeight="1" x14ac:dyDescent="0.25">
      <c r="A9" s="43" t="s">
        <v>66</v>
      </c>
      <c r="B9" s="209">
        <f>SUM(B8)</f>
        <v>2000</v>
      </c>
      <c r="C9" s="209">
        <f t="shared" ref="C9:G9" si="1">SUM(C8)</f>
        <v>0</v>
      </c>
      <c r="D9" s="209">
        <f t="shared" si="1"/>
        <v>2497.58</v>
      </c>
      <c r="E9" s="209">
        <f t="shared" si="1"/>
        <v>78</v>
      </c>
      <c r="F9" s="209">
        <f t="shared" si="1"/>
        <v>-497.57999999999993</v>
      </c>
      <c r="G9" s="209">
        <f t="shared" si="1"/>
        <v>3061</v>
      </c>
      <c r="H9" s="78"/>
    </row>
    <row r="10" spans="1:8" s="20" customFormat="1" ht="15" customHeight="1" x14ac:dyDescent="0.2">
      <c r="B10" s="210"/>
      <c r="C10" s="210"/>
      <c r="D10" s="210"/>
      <c r="E10" s="210"/>
      <c r="F10" s="210"/>
      <c r="G10" s="210"/>
    </row>
    <row r="11" spans="1:8" ht="15" customHeight="1" x14ac:dyDescent="0.25">
      <c r="A11" s="81" t="s">
        <v>67</v>
      </c>
      <c r="B11" s="209">
        <f>B5-B9</f>
        <v>-2000</v>
      </c>
      <c r="C11" s="209">
        <f t="shared" ref="C11:E11" si="2">C5-C9</f>
        <v>0</v>
      </c>
      <c r="D11" s="209">
        <f t="shared" si="2"/>
        <v>-2497.58</v>
      </c>
      <c r="E11" s="209">
        <f t="shared" si="2"/>
        <v>-78</v>
      </c>
      <c r="F11" s="209">
        <f>F9-F5</f>
        <v>-497.57999999999993</v>
      </c>
      <c r="G11" s="209">
        <f>G5-G9</f>
        <v>-3061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DF1A6-2869-4CFC-A9EC-529EB60DB894}">
  <dimension ref="A1:G22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3" sqref="A3"/>
    </sheetView>
  </sheetViews>
  <sheetFormatPr defaultColWidth="9.140625" defaultRowHeight="15" customHeight="1" x14ac:dyDescent="0.2"/>
  <cols>
    <col min="1" max="1" width="33.28515625" style="1" customWidth="1"/>
    <col min="2" max="2" width="15" style="131" customWidth="1"/>
    <col min="3" max="3" width="13.140625" style="109" customWidth="1"/>
    <col min="4" max="4" width="11.42578125" style="110" customWidth="1"/>
    <col min="5" max="5" width="15.7109375" style="110" customWidth="1"/>
    <col min="6" max="6" width="14.7109375" style="110" customWidth="1"/>
    <col min="7" max="7" width="86.85546875" style="1" customWidth="1"/>
    <col min="8" max="16384" width="9.140625" style="1"/>
  </cols>
  <sheetData>
    <row r="1" spans="1:7" ht="15" customHeight="1" thickBot="1" x14ac:dyDescent="0.25"/>
    <row r="2" spans="1:7" s="20" customFormat="1" ht="16.5" thickBot="1" x14ac:dyDescent="0.3">
      <c r="A2" s="146" t="s">
        <v>163</v>
      </c>
      <c r="B2" s="147"/>
      <c r="C2" s="147"/>
      <c r="D2" s="144"/>
      <c r="E2" s="35"/>
      <c r="F2" s="35"/>
      <c r="G2" s="36"/>
    </row>
    <row r="3" spans="1:7" s="6" customFormat="1" ht="31.5" x14ac:dyDescent="0.25">
      <c r="A3" s="6" t="s">
        <v>178</v>
      </c>
      <c r="B3" s="213" t="s">
        <v>138</v>
      </c>
      <c r="C3" s="176" t="s">
        <v>1</v>
      </c>
      <c r="D3" s="213" t="s">
        <v>33</v>
      </c>
      <c r="E3" s="71" t="s">
        <v>3</v>
      </c>
      <c r="F3" s="215" t="s">
        <v>4</v>
      </c>
      <c r="G3" s="71" t="s">
        <v>5</v>
      </c>
    </row>
    <row r="4" spans="1:7" ht="15.75" x14ac:dyDescent="0.25">
      <c r="A4" s="87" t="s">
        <v>139</v>
      </c>
      <c r="B4" s="111"/>
      <c r="C4" s="111"/>
      <c r="D4" s="112"/>
      <c r="E4" s="112"/>
      <c r="F4" s="112"/>
      <c r="G4" s="79"/>
    </row>
    <row r="5" spans="1:7" x14ac:dyDescent="0.2">
      <c r="A5" s="82" t="s">
        <v>140</v>
      </c>
      <c r="B5" s="216">
        <v>0</v>
      </c>
      <c r="C5" s="217"/>
      <c r="D5" s="216">
        <v>752.95</v>
      </c>
      <c r="E5" s="216">
        <f>D5-B5</f>
        <v>752.95</v>
      </c>
      <c r="F5" s="217">
        <f>D5</f>
        <v>752.95</v>
      </c>
      <c r="G5" s="4" t="s">
        <v>141</v>
      </c>
    </row>
    <row r="6" spans="1:7" ht="15.75" x14ac:dyDescent="0.25">
      <c r="A6" s="83" t="s">
        <v>16</v>
      </c>
      <c r="B6" s="218">
        <f>B5</f>
        <v>0</v>
      </c>
      <c r="C6" s="218">
        <f>C5</f>
        <v>0</v>
      </c>
      <c r="D6" s="218">
        <f>D5</f>
        <v>752.95</v>
      </c>
      <c r="E6" s="218">
        <f>E5</f>
        <v>752.95</v>
      </c>
      <c r="F6" s="218">
        <f>F5</f>
        <v>752.95</v>
      </c>
      <c r="G6" s="16"/>
    </row>
    <row r="7" spans="1:7" s="20" customFormat="1" ht="15.75" x14ac:dyDescent="0.25">
      <c r="A7" s="84"/>
      <c r="B7" s="217"/>
      <c r="C7" s="217"/>
      <c r="D7" s="217"/>
      <c r="E7" s="217"/>
      <c r="F7" s="217"/>
      <c r="G7" s="16"/>
    </row>
    <row r="8" spans="1:7" ht="15.75" x14ac:dyDescent="0.2">
      <c r="A8" s="85" t="s">
        <v>137</v>
      </c>
      <c r="B8" s="219"/>
      <c r="C8" s="219"/>
      <c r="D8" s="219"/>
      <c r="E8" s="220"/>
      <c r="F8" s="220"/>
      <c r="G8" s="24"/>
    </row>
    <row r="9" spans="1:7" x14ac:dyDescent="0.2">
      <c r="A9" s="82" t="s">
        <v>142</v>
      </c>
      <c r="B9" s="216">
        <v>1500</v>
      </c>
      <c r="C9" s="217"/>
      <c r="D9" s="184">
        <v>1200</v>
      </c>
      <c r="E9" s="217">
        <f>B9-D9</f>
        <v>300</v>
      </c>
      <c r="F9" s="217">
        <f>D9</f>
        <v>1200</v>
      </c>
      <c r="G9" s="24"/>
    </row>
    <row r="10" spans="1:7" x14ac:dyDescent="0.2">
      <c r="A10" s="82" t="s">
        <v>143</v>
      </c>
      <c r="B10" s="216">
        <v>1000</v>
      </c>
      <c r="C10" s="217"/>
      <c r="D10" s="184">
        <v>800</v>
      </c>
      <c r="E10" s="217">
        <f t="shared" ref="E10:E17" si="0">B10-D10</f>
        <v>200</v>
      </c>
      <c r="F10" s="217">
        <f t="shared" ref="F10:F16" si="1">D10</f>
        <v>800</v>
      </c>
      <c r="G10" s="24"/>
    </row>
    <row r="11" spans="1:7" x14ac:dyDescent="0.2">
      <c r="A11" s="82" t="s">
        <v>144</v>
      </c>
      <c r="B11" s="216">
        <v>3150</v>
      </c>
      <c r="C11" s="217"/>
      <c r="D11" s="221">
        <v>2288</v>
      </c>
      <c r="E11" s="217">
        <f t="shared" si="0"/>
        <v>862</v>
      </c>
      <c r="F11" s="217">
        <f t="shared" si="1"/>
        <v>2288</v>
      </c>
      <c r="G11" s="24"/>
    </row>
    <row r="12" spans="1:7" x14ac:dyDescent="0.2">
      <c r="A12" s="82" t="s">
        <v>145</v>
      </c>
      <c r="B12" s="216">
        <v>200</v>
      </c>
      <c r="C12" s="217"/>
      <c r="D12" s="221"/>
      <c r="E12" s="217">
        <f t="shared" si="0"/>
        <v>200</v>
      </c>
      <c r="F12" s="217">
        <f t="shared" si="1"/>
        <v>0</v>
      </c>
      <c r="G12" s="24"/>
    </row>
    <row r="13" spans="1:7" x14ac:dyDescent="0.2">
      <c r="A13" s="82" t="s">
        <v>146</v>
      </c>
      <c r="B13" s="216">
        <v>3500</v>
      </c>
      <c r="C13" s="217"/>
      <c r="D13" s="221">
        <v>3397.62</v>
      </c>
      <c r="E13" s="217">
        <f t="shared" si="0"/>
        <v>102.38000000000011</v>
      </c>
      <c r="F13" s="217">
        <f t="shared" si="1"/>
        <v>3397.62</v>
      </c>
      <c r="G13" s="4"/>
    </row>
    <row r="14" spans="1:7" x14ac:dyDescent="0.2">
      <c r="A14" s="82" t="s">
        <v>147</v>
      </c>
      <c r="B14" s="216">
        <v>3500</v>
      </c>
      <c r="C14" s="217"/>
      <c r="D14" s="221">
        <v>2181.11</v>
      </c>
      <c r="E14" s="217">
        <f t="shared" si="0"/>
        <v>1318.8899999999999</v>
      </c>
      <c r="F14" s="217">
        <f t="shared" si="1"/>
        <v>2181.11</v>
      </c>
      <c r="G14" s="4"/>
    </row>
    <row r="15" spans="1:7" x14ac:dyDescent="0.2">
      <c r="A15" s="82" t="s">
        <v>148</v>
      </c>
      <c r="B15" s="216">
        <v>2500</v>
      </c>
      <c r="C15" s="217">
        <v>80.069999999999993</v>
      </c>
      <c r="D15" s="221">
        <v>2577.27</v>
      </c>
      <c r="E15" s="217">
        <f t="shared" si="0"/>
        <v>-77.269999999999982</v>
      </c>
      <c r="F15" s="217">
        <f t="shared" si="1"/>
        <v>2577.27</v>
      </c>
      <c r="G15" s="4"/>
    </row>
    <row r="16" spans="1:7" x14ac:dyDescent="0.2">
      <c r="A16" s="82" t="s">
        <v>149</v>
      </c>
      <c r="B16" s="216">
        <v>500</v>
      </c>
      <c r="C16" s="217"/>
      <c r="D16" s="221">
        <v>3600.25</v>
      </c>
      <c r="E16" s="217">
        <f t="shared" si="0"/>
        <v>-3100.25</v>
      </c>
      <c r="F16" s="217">
        <f t="shared" si="1"/>
        <v>3600.25</v>
      </c>
      <c r="G16" s="4" t="s">
        <v>150</v>
      </c>
    </row>
    <row r="17" spans="1:7" x14ac:dyDescent="0.2">
      <c r="A17" s="82" t="s">
        <v>151</v>
      </c>
      <c r="B17" s="216">
        <v>1000</v>
      </c>
      <c r="C17" s="217"/>
      <c r="D17" s="180">
        <v>410.29</v>
      </c>
      <c r="E17" s="217">
        <f t="shared" si="0"/>
        <v>589.71</v>
      </c>
      <c r="F17" s="217">
        <v>410</v>
      </c>
      <c r="G17" s="24"/>
    </row>
    <row r="18" spans="1:7" ht="15.75" x14ac:dyDescent="0.25">
      <c r="A18" s="83" t="s">
        <v>66</v>
      </c>
      <c r="B18" s="218">
        <f>SUM(B9:B17)</f>
        <v>16850</v>
      </c>
      <c r="C18" s="218">
        <f>SUM(C9:C17)</f>
        <v>80.069999999999993</v>
      </c>
      <c r="D18" s="218">
        <f>SUM(D9:D17)</f>
        <v>16454.54</v>
      </c>
      <c r="E18" s="218">
        <f>SUM(E9:E17)</f>
        <v>395.46000000000004</v>
      </c>
      <c r="F18" s="218">
        <f>SUM(F9:F17)</f>
        <v>16454.25</v>
      </c>
      <c r="G18" s="16"/>
    </row>
    <row r="19" spans="1:7" ht="15" customHeight="1" x14ac:dyDescent="0.2">
      <c r="A19" s="69"/>
      <c r="B19" s="190"/>
      <c r="C19" s="222"/>
      <c r="D19" s="190"/>
      <c r="E19" s="190"/>
      <c r="F19" s="190"/>
    </row>
    <row r="20" spans="1:7" ht="15" customHeight="1" thickBot="1" x14ac:dyDescent="0.3">
      <c r="A20" s="86" t="s">
        <v>95</v>
      </c>
      <c r="B20" s="223">
        <f>B6-B18</f>
        <v>-16850</v>
      </c>
      <c r="C20" s="224">
        <f>C6-C18</f>
        <v>-80.069999999999993</v>
      </c>
      <c r="D20" s="224">
        <f>D6-D18</f>
        <v>-15701.59</v>
      </c>
      <c r="E20" s="224">
        <f>E6-E18</f>
        <v>357.49</v>
      </c>
      <c r="F20" s="225">
        <f>F6-F18</f>
        <v>-15701.3</v>
      </c>
    </row>
    <row r="22" spans="1:7" ht="15" customHeight="1" x14ac:dyDescent="0.2">
      <c r="B22" s="110"/>
      <c r="C22" s="110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CD8EB-71BB-4646-8AF2-1ACA2985EE05}">
  <dimension ref="A1:G13"/>
  <sheetViews>
    <sheetView showGridLines="0" workbookViewId="0">
      <selection activeCell="A3" sqref="A3"/>
    </sheetView>
  </sheetViews>
  <sheetFormatPr defaultColWidth="8.85546875" defaultRowHeight="15" customHeight="1" x14ac:dyDescent="0.2"/>
  <cols>
    <col min="1" max="1" width="31.7109375" style="1" customWidth="1"/>
    <col min="2" max="2" width="17" style="131" customWidth="1"/>
    <col min="3" max="3" width="15" style="131" customWidth="1"/>
    <col min="4" max="4" width="13" style="131" customWidth="1"/>
    <col min="5" max="5" width="11.85546875" style="131" customWidth="1"/>
    <col min="6" max="6" width="13.28515625" style="131" customWidth="1"/>
    <col min="7" max="7" width="45.28515625" style="1" bestFit="1" customWidth="1"/>
    <col min="8" max="16384" width="8.85546875" style="1"/>
  </cols>
  <sheetData>
    <row r="1" spans="1:7" ht="15" customHeight="1" thickBot="1" x14ac:dyDescent="0.25"/>
    <row r="2" spans="1:7" s="20" customFormat="1" ht="16.5" thickBot="1" x14ac:dyDescent="0.3">
      <c r="A2" s="146" t="s">
        <v>163</v>
      </c>
      <c r="B2" s="147"/>
      <c r="C2" s="147"/>
      <c r="D2" s="144"/>
      <c r="E2" s="35"/>
      <c r="F2" s="35"/>
      <c r="G2" s="36"/>
    </row>
    <row r="3" spans="1:7" s="64" customFormat="1" ht="47.25" x14ac:dyDescent="0.25">
      <c r="A3" s="6" t="s">
        <v>179</v>
      </c>
      <c r="B3" s="213" t="s">
        <v>136</v>
      </c>
      <c r="C3" s="176" t="s">
        <v>1</v>
      </c>
      <c r="D3" s="71" t="s">
        <v>2</v>
      </c>
      <c r="E3" s="71" t="s">
        <v>3</v>
      </c>
      <c r="F3" s="215" t="s">
        <v>4</v>
      </c>
      <c r="G3" s="71" t="s">
        <v>5</v>
      </c>
    </row>
    <row r="4" spans="1:7" s="64" customFormat="1" ht="15.75" x14ac:dyDescent="0.25">
      <c r="A4" s="88" t="s">
        <v>139</v>
      </c>
      <c r="B4" s="161"/>
      <c r="C4" s="135"/>
      <c r="D4" s="162"/>
      <c r="E4" s="162"/>
      <c r="F4" s="163"/>
      <c r="G4" s="164"/>
    </row>
    <row r="5" spans="1:7" ht="15.75" x14ac:dyDescent="0.25">
      <c r="A5" s="5" t="s">
        <v>16</v>
      </c>
      <c r="B5" s="226">
        <v>0</v>
      </c>
      <c r="C5" s="226">
        <v>0</v>
      </c>
      <c r="D5" s="226">
        <v>0</v>
      </c>
      <c r="E5" s="226">
        <v>0</v>
      </c>
      <c r="F5" s="226">
        <v>0</v>
      </c>
      <c r="G5" s="24"/>
    </row>
    <row r="6" spans="1:7" x14ac:dyDescent="0.2">
      <c r="A6" s="29"/>
      <c r="B6" s="227"/>
      <c r="C6" s="227"/>
      <c r="D6" s="227"/>
      <c r="E6" s="227"/>
      <c r="F6" s="227"/>
      <c r="G6" s="4"/>
    </row>
    <row r="7" spans="1:7" ht="15.75" x14ac:dyDescent="0.2">
      <c r="A7" s="31" t="s">
        <v>137</v>
      </c>
      <c r="B7" s="228"/>
      <c r="C7" s="228"/>
      <c r="D7" s="228"/>
      <c r="E7" s="228"/>
      <c r="F7" s="228"/>
      <c r="G7" s="165"/>
    </row>
    <row r="8" spans="1:7" x14ac:dyDescent="0.2">
      <c r="A8" s="29" t="s">
        <v>152</v>
      </c>
      <c r="B8" s="227">
        <v>5000</v>
      </c>
      <c r="C8" s="227"/>
      <c r="D8" s="227">
        <v>2400</v>
      </c>
      <c r="E8" s="227">
        <f>B8-D8</f>
        <v>2600</v>
      </c>
      <c r="F8" s="229">
        <f>D8</f>
        <v>2400</v>
      </c>
      <c r="G8" s="4"/>
    </row>
    <row r="9" spans="1:7" ht="15.75" x14ac:dyDescent="0.25">
      <c r="A9" s="5" t="s">
        <v>66</v>
      </c>
      <c r="B9" s="194">
        <f>B8</f>
        <v>5000</v>
      </c>
      <c r="C9" s="194">
        <f>C8</f>
        <v>0</v>
      </c>
      <c r="D9" s="194">
        <f>D8</f>
        <v>2400</v>
      </c>
      <c r="E9" s="194">
        <f>E8</f>
        <v>2600</v>
      </c>
      <c r="F9" s="194">
        <f>F8</f>
        <v>2400</v>
      </c>
      <c r="G9" s="24"/>
    </row>
    <row r="10" spans="1:7" s="20" customFormat="1" ht="15.75" x14ac:dyDescent="0.25">
      <c r="B10" s="230"/>
      <c r="C10" s="230"/>
      <c r="D10" s="230"/>
      <c r="E10" s="230"/>
      <c r="F10" s="230"/>
      <c r="G10" s="166"/>
    </row>
    <row r="11" spans="1:7" ht="15" customHeight="1" x14ac:dyDescent="0.25">
      <c r="A11" s="18" t="s">
        <v>67</v>
      </c>
      <c r="B11" s="194">
        <f>B5-B9</f>
        <v>-5000</v>
      </c>
      <c r="C11" s="194">
        <f t="shared" ref="C11:F11" si="0">C5-C9</f>
        <v>0</v>
      </c>
      <c r="D11" s="194">
        <f t="shared" si="0"/>
        <v>-2400</v>
      </c>
      <c r="E11" s="194">
        <f t="shared" si="0"/>
        <v>-2600</v>
      </c>
      <c r="F11" s="194">
        <f t="shared" si="0"/>
        <v>-2400</v>
      </c>
    </row>
    <row r="12" spans="1:7" ht="15" customHeight="1" x14ac:dyDescent="0.25">
      <c r="B12" s="167"/>
      <c r="C12" s="167"/>
      <c r="D12" s="167"/>
      <c r="E12" s="167"/>
      <c r="F12" s="167"/>
      <c r="G12" s="20"/>
    </row>
    <row r="13" spans="1:7" ht="15" customHeight="1" x14ac:dyDescent="0.2">
      <c r="B13" s="109"/>
      <c r="C13" s="109"/>
      <c r="D13" s="109"/>
      <c r="E13" s="109"/>
      <c r="F13" s="109"/>
      <c r="G13" s="20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8B172-A02D-4468-AF20-0330448995B2}">
  <dimension ref="A1:G19"/>
  <sheetViews>
    <sheetView showGridLines="0" workbookViewId="0">
      <selection activeCell="A3" sqref="A3"/>
    </sheetView>
  </sheetViews>
  <sheetFormatPr defaultColWidth="8.85546875" defaultRowHeight="15" customHeight="1" x14ac:dyDescent="0.2"/>
  <cols>
    <col min="1" max="1" width="31.140625" style="1" customWidth="1"/>
    <col min="2" max="2" width="16.140625" style="131" customWidth="1"/>
    <col min="3" max="3" width="12.42578125" style="110" customWidth="1"/>
    <col min="4" max="4" width="12.28515625" style="110" customWidth="1"/>
    <col min="5" max="5" width="12.7109375" style="110" customWidth="1"/>
    <col min="6" max="6" width="12.28515625" style="110" customWidth="1"/>
    <col min="7" max="7" width="50.7109375" style="1" bestFit="1" customWidth="1"/>
    <col min="8" max="16384" width="8.85546875" style="1"/>
  </cols>
  <sheetData>
    <row r="1" spans="1:7" ht="15" customHeight="1" thickBot="1" x14ac:dyDescent="0.25"/>
    <row r="2" spans="1:7" s="20" customFormat="1" ht="16.5" thickBot="1" x14ac:dyDescent="0.3">
      <c r="A2" s="146" t="s">
        <v>163</v>
      </c>
      <c r="B2" s="147"/>
      <c r="C2" s="147"/>
      <c r="D2" s="144"/>
      <c r="E2" s="35"/>
      <c r="F2" s="35"/>
      <c r="G2" s="36"/>
    </row>
    <row r="3" spans="1:7" ht="30.95" customHeight="1" x14ac:dyDescent="0.25">
      <c r="A3" s="169" t="s">
        <v>180</v>
      </c>
      <c r="B3" s="213" t="s">
        <v>0</v>
      </c>
      <c r="C3" s="176" t="s">
        <v>1</v>
      </c>
      <c r="D3" s="213" t="s">
        <v>2</v>
      </c>
      <c r="E3" s="213" t="s">
        <v>3</v>
      </c>
      <c r="F3" s="238" t="s">
        <v>4</v>
      </c>
      <c r="G3" s="71" t="s">
        <v>5</v>
      </c>
    </row>
    <row r="4" spans="1:7" ht="15.75" x14ac:dyDescent="0.25">
      <c r="A4" s="94" t="s">
        <v>139</v>
      </c>
      <c r="B4" s="111"/>
      <c r="C4" s="136"/>
      <c r="D4" s="111"/>
      <c r="E4" s="111"/>
      <c r="F4" s="111"/>
      <c r="G4" s="79"/>
    </row>
    <row r="5" spans="1:7" x14ac:dyDescent="0.2">
      <c r="A5" s="4" t="s">
        <v>153</v>
      </c>
      <c r="B5" s="216">
        <v>0</v>
      </c>
      <c r="C5" s="216">
        <v>0</v>
      </c>
      <c r="D5" s="216">
        <v>0</v>
      </c>
      <c r="E5" s="216">
        <f>D5-B5</f>
        <v>0</v>
      </c>
      <c r="F5" s="231">
        <v>0</v>
      </c>
      <c r="G5" s="24"/>
    </row>
    <row r="6" spans="1:7" s="58" customFormat="1" ht="15.75" x14ac:dyDescent="0.25">
      <c r="A6" s="17" t="s">
        <v>16</v>
      </c>
      <c r="B6" s="218">
        <f>SUM(B5)</f>
        <v>0</v>
      </c>
      <c r="C6" s="218">
        <f t="shared" ref="C6:F6" si="0">SUM(C5)</f>
        <v>0</v>
      </c>
      <c r="D6" s="218">
        <f t="shared" si="0"/>
        <v>0</v>
      </c>
      <c r="E6" s="218">
        <f t="shared" si="0"/>
        <v>0</v>
      </c>
      <c r="F6" s="218">
        <f t="shared" si="0"/>
        <v>0</v>
      </c>
      <c r="G6" s="77"/>
    </row>
    <row r="7" spans="1:7" s="58" customFormat="1" ht="15.75" x14ac:dyDescent="0.25">
      <c r="A7" s="89"/>
      <c r="B7" s="232"/>
      <c r="C7" s="232"/>
      <c r="D7" s="232"/>
      <c r="E7" s="232"/>
      <c r="F7" s="232"/>
      <c r="G7" s="89"/>
    </row>
    <row r="8" spans="1:7" ht="15.75" x14ac:dyDescent="0.25">
      <c r="A8" s="30" t="s">
        <v>137</v>
      </c>
      <c r="B8" s="233"/>
      <c r="C8" s="234"/>
      <c r="D8" s="234"/>
      <c r="E8" s="234"/>
      <c r="F8" s="234"/>
      <c r="G8" s="24"/>
    </row>
    <row r="9" spans="1:7" ht="15.75" x14ac:dyDescent="0.2">
      <c r="A9" s="40" t="s">
        <v>153</v>
      </c>
      <c r="B9" s="235">
        <v>5000</v>
      </c>
      <c r="C9" s="216">
        <v>0</v>
      </c>
      <c r="D9" s="216">
        <v>0</v>
      </c>
      <c r="E9" s="216">
        <f>B9-D9</f>
        <v>5000</v>
      </c>
      <c r="F9" s="231">
        <f>D9</f>
        <v>0</v>
      </c>
      <c r="G9" s="24"/>
    </row>
    <row r="10" spans="1:7" ht="15.75" x14ac:dyDescent="0.25">
      <c r="A10" s="17" t="s">
        <v>66</v>
      </c>
      <c r="B10" s="218">
        <f>SUM(B9)</f>
        <v>5000</v>
      </c>
      <c r="C10" s="218">
        <f t="shared" ref="C10:F10" si="1">SUM(C9)</f>
        <v>0</v>
      </c>
      <c r="D10" s="218">
        <f t="shared" si="1"/>
        <v>0</v>
      </c>
      <c r="E10" s="218">
        <f t="shared" si="1"/>
        <v>5000</v>
      </c>
      <c r="F10" s="218">
        <f t="shared" si="1"/>
        <v>0</v>
      </c>
      <c r="G10" s="4"/>
    </row>
    <row r="11" spans="1:7" ht="15.75" x14ac:dyDescent="0.25">
      <c r="A11" s="41"/>
      <c r="B11" s="198"/>
      <c r="C11" s="236"/>
      <c r="D11" s="237"/>
      <c r="E11" s="237"/>
      <c r="F11" s="237"/>
    </row>
    <row r="12" spans="1:7" ht="15" customHeight="1" thickBot="1" x14ac:dyDescent="0.3">
      <c r="A12" s="18" t="s">
        <v>67</v>
      </c>
      <c r="B12" s="194">
        <f>B6-B10</f>
        <v>-5000</v>
      </c>
      <c r="C12" s="194">
        <f t="shared" ref="C12:F12" si="2">C6-C10</f>
        <v>0</v>
      </c>
      <c r="D12" s="194">
        <f t="shared" si="2"/>
        <v>0</v>
      </c>
      <c r="E12" s="194">
        <f>E6+E10</f>
        <v>5000</v>
      </c>
      <c r="F12" s="194">
        <f t="shared" si="2"/>
        <v>0</v>
      </c>
    </row>
    <row r="13" spans="1:7" ht="15" customHeight="1" x14ac:dyDescent="0.25">
      <c r="B13" s="168"/>
    </row>
    <row r="19" spans="4:4" ht="15" customHeight="1" x14ac:dyDescent="0.2">
      <c r="D19" s="169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74F6A-20BA-42DE-BAC8-969E8C563B8F}">
  <dimension ref="A1:G1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A2" sqref="A2"/>
    </sheetView>
  </sheetViews>
  <sheetFormatPr defaultColWidth="8.85546875" defaultRowHeight="15" customHeight="1" x14ac:dyDescent="0.2"/>
  <cols>
    <col min="1" max="1" width="31.85546875" style="1" customWidth="1"/>
    <col min="2" max="2" width="21.85546875" style="131" customWidth="1"/>
    <col min="3" max="3" width="12.42578125" style="110" customWidth="1"/>
    <col min="4" max="4" width="14.140625" style="131" customWidth="1"/>
    <col min="5" max="5" width="15.140625" style="110" customWidth="1"/>
    <col min="6" max="6" width="15" style="110" customWidth="1"/>
    <col min="7" max="7" width="53.42578125" style="1" bestFit="1" customWidth="1"/>
    <col min="8" max="16384" width="8.85546875" style="1"/>
  </cols>
  <sheetData>
    <row r="1" spans="1:7" s="20" customFormat="1" ht="16.5" thickBot="1" x14ac:dyDescent="0.3">
      <c r="A1" s="146" t="s">
        <v>163</v>
      </c>
      <c r="B1" s="147"/>
      <c r="C1" s="147"/>
      <c r="D1" s="144"/>
      <c r="E1" s="35"/>
      <c r="F1" s="35"/>
      <c r="G1" s="36"/>
    </row>
    <row r="2" spans="1:7" s="64" customFormat="1" ht="31.5" x14ac:dyDescent="0.25">
      <c r="A2" s="6" t="s">
        <v>181</v>
      </c>
      <c r="B2" s="213" t="s">
        <v>136</v>
      </c>
      <c r="C2" s="176" t="s">
        <v>1</v>
      </c>
      <c r="D2" s="202" t="s">
        <v>2</v>
      </c>
      <c r="E2" s="71" t="s">
        <v>3</v>
      </c>
      <c r="F2" s="215" t="s">
        <v>4</v>
      </c>
      <c r="G2" s="71" t="s">
        <v>5</v>
      </c>
    </row>
    <row r="3" spans="1:7" ht="15.75" x14ac:dyDescent="0.25">
      <c r="A3" s="90" t="s">
        <v>139</v>
      </c>
      <c r="B3" s="239"/>
      <c r="C3" s="240"/>
      <c r="D3" s="241"/>
      <c r="E3" s="239"/>
      <c r="F3" s="239"/>
      <c r="G3" s="91"/>
    </row>
    <row r="4" spans="1:7" x14ac:dyDescent="0.2">
      <c r="A4" s="4" t="s">
        <v>154</v>
      </c>
      <c r="B4" s="216">
        <v>15000</v>
      </c>
      <c r="C4" s="216"/>
      <c r="D4" s="216">
        <v>18023.259999999998</v>
      </c>
      <c r="E4" s="216">
        <f>D4-B4</f>
        <v>3023.2599999999984</v>
      </c>
      <c r="F4" s="181">
        <f>D4</f>
        <v>18023.259999999998</v>
      </c>
      <c r="G4" s="110"/>
    </row>
    <row r="5" spans="1:7" x14ac:dyDescent="0.2">
      <c r="A5" s="4" t="s">
        <v>155</v>
      </c>
      <c r="B5" s="216"/>
      <c r="C5" s="237"/>
      <c r="D5" s="216">
        <v>3405</v>
      </c>
      <c r="E5" s="216"/>
      <c r="F5" s="181">
        <f t="shared" ref="F5:F6" si="0">D5</f>
        <v>3405</v>
      </c>
      <c r="G5" s="169"/>
    </row>
    <row r="6" spans="1:7" x14ac:dyDescent="0.2">
      <c r="A6" s="4" t="s">
        <v>156</v>
      </c>
      <c r="B6" s="216"/>
      <c r="C6" s="216"/>
      <c r="D6" s="216">
        <v>640</v>
      </c>
      <c r="E6" s="216"/>
      <c r="F6" s="181">
        <f t="shared" si="0"/>
        <v>640</v>
      </c>
      <c r="G6" s="24" t="s">
        <v>173</v>
      </c>
    </row>
    <row r="7" spans="1:7" ht="15.75" x14ac:dyDescent="0.25">
      <c r="A7" s="17" t="s">
        <v>16</v>
      </c>
      <c r="B7" s="218">
        <f>SUM(B4:B4)</f>
        <v>15000</v>
      </c>
      <c r="C7" s="218">
        <f t="shared" ref="C7:F7" si="1">SUM(C4:C4)</f>
        <v>0</v>
      </c>
      <c r="D7" s="218">
        <f>D4+D5</f>
        <v>21428.26</v>
      </c>
      <c r="E7" s="218">
        <f t="shared" si="1"/>
        <v>3023.2599999999984</v>
      </c>
      <c r="F7" s="218">
        <f t="shared" si="1"/>
        <v>18023.259999999998</v>
      </c>
      <c r="G7" s="24"/>
    </row>
    <row r="8" spans="1:7" ht="15.75" x14ac:dyDescent="0.25">
      <c r="A8" s="30" t="s">
        <v>137</v>
      </c>
      <c r="B8" s="242"/>
      <c r="C8" s="243"/>
      <c r="D8" s="243"/>
      <c r="E8" s="243"/>
      <c r="F8" s="243"/>
      <c r="G8" s="24"/>
    </row>
    <row r="9" spans="1:7" x14ac:dyDescent="0.2">
      <c r="A9" s="4" t="s">
        <v>157</v>
      </c>
      <c r="B9" s="235">
        <v>15000</v>
      </c>
      <c r="C9" s="217"/>
      <c r="D9" s="221">
        <v>27053.439999999999</v>
      </c>
      <c r="E9" s="216">
        <f>B9-D9</f>
        <v>-12053.439999999999</v>
      </c>
      <c r="F9" s="217">
        <f>D9</f>
        <v>27053.439999999999</v>
      </c>
      <c r="G9" s="24"/>
    </row>
    <row r="10" spans="1:7" x14ac:dyDescent="0.2">
      <c r="A10" s="4" t="s">
        <v>158</v>
      </c>
      <c r="B10" s="235">
        <v>2000</v>
      </c>
      <c r="C10" s="217"/>
      <c r="D10" s="180"/>
      <c r="E10" s="216">
        <f>B10-D10</f>
        <v>2000</v>
      </c>
      <c r="F10" s="217">
        <f t="shared" ref="F10:F12" si="2">D10</f>
        <v>0</v>
      </c>
      <c r="G10" s="4"/>
    </row>
    <row r="11" spans="1:7" x14ac:dyDescent="0.2">
      <c r="A11" s="4" t="s">
        <v>159</v>
      </c>
      <c r="B11" s="235"/>
      <c r="C11" s="217">
        <v>128.93</v>
      </c>
      <c r="D11" s="180">
        <v>7485.57</v>
      </c>
      <c r="E11" s="216"/>
      <c r="F11" s="217">
        <f t="shared" si="2"/>
        <v>7485.57</v>
      </c>
      <c r="G11" s="4" t="s">
        <v>160</v>
      </c>
    </row>
    <row r="12" spans="1:7" x14ac:dyDescent="0.2">
      <c r="A12" s="4" t="s">
        <v>161</v>
      </c>
      <c r="B12" s="235">
        <v>7500</v>
      </c>
      <c r="C12" s="217"/>
      <c r="D12" s="180">
        <v>4326.87</v>
      </c>
      <c r="E12" s="216">
        <f>B12</f>
        <v>7500</v>
      </c>
      <c r="F12" s="217">
        <f t="shared" si="2"/>
        <v>4326.87</v>
      </c>
      <c r="G12" s="4"/>
    </row>
    <row r="13" spans="1:7" ht="15.75" x14ac:dyDescent="0.25">
      <c r="A13" s="5" t="s">
        <v>66</v>
      </c>
      <c r="B13" s="218">
        <f>SUM(B9:B12)</f>
        <v>24500</v>
      </c>
      <c r="C13" s="218">
        <f>SUM(C9:C12)</f>
        <v>128.93</v>
      </c>
      <c r="D13" s="218">
        <f>SUM(D9:D12)</f>
        <v>38865.879999999997</v>
      </c>
      <c r="E13" s="218">
        <f>SUM(E9:E12)</f>
        <v>-2553.4399999999987</v>
      </c>
      <c r="F13" s="218">
        <f>SUM(F9:F12)</f>
        <v>38865.879999999997</v>
      </c>
      <c r="G13" s="4"/>
    </row>
    <row r="14" spans="1:7" ht="15" customHeight="1" x14ac:dyDescent="0.2">
      <c r="B14" s="190"/>
      <c r="C14" s="190"/>
      <c r="D14" s="190"/>
      <c r="E14" s="190"/>
      <c r="F14" s="190"/>
    </row>
    <row r="15" spans="1:7" s="58" customFormat="1" ht="15" customHeight="1" thickBot="1" x14ac:dyDescent="0.3">
      <c r="A15" s="17" t="s">
        <v>95</v>
      </c>
      <c r="B15" s="194">
        <f>B7-B13</f>
        <v>-9500</v>
      </c>
      <c r="C15" s="194">
        <f>C7-C13</f>
        <v>-128.93</v>
      </c>
      <c r="D15" s="194">
        <f>D7-D13</f>
        <v>-17437.62</v>
      </c>
      <c r="E15" s="194">
        <f>E7-E13</f>
        <v>5576.6999999999971</v>
      </c>
      <c r="F15" s="194">
        <f>F7-F13</f>
        <v>-20842.62</v>
      </c>
    </row>
    <row r="16" spans="1:7" ht="15" customHeight="1" x14ac:dyDescent="0.2">
      <c r="B16" s="190"/>
      <c r="C16" s="190"/>
      <c r="D16" s="190"/>
      <c r="E16" s="190"/>
      <c r="F16" s="190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39D95F08CDBF49B30EF6C6A2010CC3" ma:contentTypeVersion="17" ma:contentTypeDescription="Create a new document." ma:contentTypeScope="" ma:versionID="8f95be61c76842fb2580c4e83b12bbbc">
  <xsd:schema xmlns:xsd="http://www.w3.org/2001/XMLSchema" xmlns:xs="http://www.w3.org/2001/XMLSchema" xmlns:p="http://schemas.microsoft.com/office/2006/metadata/properties" xmlns:ns2="a457131d-61a3-44f9-9b5c-919493fa1f1e" xmlns:ns3="55cde4b9-17d8-49d8-b0a9-b99e8966121f" targetNamespace="http://schemas.microsoft.com/office/2006/metadata/properties" ma:root="true" ma:fieldsID="56465b4e34642a3efc7e41e19239bece" ns2:_="" ns3:_="">
    <xsd:import namespace="a457131d-61a3-44f9-9b5c-919493fa1f1e"/>
    <xsd:import namespace="55cde4b9-17d8-49d8-b0a9-b99e896612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7131d-61a3-44f9-9b5c-919493fa1f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a708840-6331-4564-ba62-691cce2deb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cde4b9-17d8-49d8-b0a9-b99e8966121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23d4c13-93e3-447a-8d65-1cf7dea70638}" ma:internalName="TaxCatchAll" ma:showField="CatchAllData" ma:web="55cde4b9-17d8-49d8-b0a9-b99e89661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cde4b9-17d8-49d8-b0a9-b99e8966121f" xsi:nil="true"/>
    <lcf76f155ced4ddcb4097134ff3c332f xmlns="a457131d-61a3-44f9-9b5c-919493fa1f1e">
      <Terms xmlns="http://schemas.microsoft.com/office/infopath/2007/PartnerControls"/>
    </lcf76f155ced4ddcb4097134ff3c332f>
    <SharedWithUsers xmlns="55cde4b9-17d8-49d8-b0a9-b99e8966121f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908ABD58-58B5-4792-A974-3EC34A8A34BA}"/>
</file>

<file path=customXml/itemProps2.xml><?xml version="1.0" encoding="utf-8"?>
<ds:datastoreItem xmlns:ds="http://schemas.openxmlformats.org/officeDocument/2006/customXml" ds:itemID="{F318FCBE-436A-451C-A8D8-FCF15E6218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229BC5-6605-4B84-95B8-C574DFFA90CD}">
  <ds:schemaRefs>
    <ds:schemaRef ds:uri="http://schemas.microsoft.com/office/2006/metadata/properties"/>
    <ds:schemaRef ds:uri="http://schemas.microsoft.com/office/infopath/2007/PartnerControls"/>
    <ds:schemaRef ds:uri="004264e1-66a4-4150-a815-8bd031fa5c57"/>
    <ds:schemaRef ds:uri="5610e3d2-1d05-4e5f-8973-24897dc8833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 Sheet</vt:lpstr>
      <vt:lpstr>Administration  </vt:lpstr>
      <vt:lpstr>L &amp; A</vt:lpstr>
      <vt:lpstr>Town Hall</vt:lpstr>
      <vt:lpstr>Health &amp; Safety</vt:lpstr>
      <vt:lpstr>Civic</vt:lpstr>
      <vt:lpstr>Grants</vt:lpstr>
      <vt:lpstr>Placemaking </vt:lpstr>
      <vt:lpstr>Christmas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Kerry-Leigh Grabham</dc:creator>
  <cp:keywords/>
  <dc:description/>
  <cp:lastModifiedBy>Clair Helen Davis</cp:lastModifiedBy>
  <cp:revision/>
  <dcterms:created xsi:type="dcterms:W3CDTF">2022-11-23T15:14:54Z</dcterms:created>
  <dcterms:modified xsi:type="dcterms:W3CDTF">2025-04-04T15:09:36Z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0x0101004239D95F08CDBF49B30EF6C6A2010CC3</vt:lpwstr>
  </property>
  <property fmtid="{D5CDD505-2E9C-101B-9397-08002B2CF9AE}" pid="3" name="MediaServiceImageTags">
    <vt:lpwstr/>
  </property>
  <property fmtid="{D5CDD505-2E9C-101B-9397-08002B2CF9AE}" pid="4" name="Order">
    <vt:r8>292500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