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/>
  <mc:AlternateContent xmlns:mc="http://schemas.openxmlformats.org/markup-compatibility/2006">
    <mc:Choice Requires="x15">
      <x15ac:absPath xmlns:x15ac="http://schemas.microsoft.com/office/spreadsheetml/2010/11/ac" url="C:\Users\ClairHelenDavis\Downloads\"/>
    </mc:Choice>
  </mc:AlternateContent>
  <xr:revisionPtr revIDLastSave="1" documentId="8_{D18FE871-FC64-4717-83D0-C045C5BB3E8D}" xr6:coauthVersionLast="47" xr6:coauthVersionMax="47" xr10:uidLastSave="{655AD4FE-19A6-42D0-8ECB-D2D12B480F18}"/>
  <bookViews>
    <workbookView xWindow="-120" yWindow="-120" windowWidth="29040" windowHeight="15720" xr2:uid="{A8DBB971-BBDA-4178-BE42-365761B329D9}"/>
  </bookViews>
  <sheets>
    <sheet name="TH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I18" i="1"/>
  <c r="I19" i="1"/>
  <c r="I20" i="1"/>
  <c r="I21" i="1"/>
  <c r="I22" i="1"/>
  <c r="I24" i="1"/>
  <c r="I25" i="1"/>
  <c r="I26" i="1"/>
  <c r="I39" i="1"/>
  <c r="J40" i="1"/>
  <c r="G39" i="1"/>
  <c r="H40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9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9" i="1"/>
  <c r="F39" i="1"/>
  <c r="D39" i="1"/>
  <c r="C39" i="1"/>
  <c r="B39" i="1"/>
  <c r="D26" i="1"/>
  <c r="D25" i="1"/>
  <c r="D24" i="1"/>
  <c r="C23" i="1"/>
  <c r="D23" i="1"/>
  <c r="D22" i="1"/>
  <c r="D21" i="1"/>
  <c r="D20" i="1"/>
  <c r="D19" i="1"/>
  <c r="D18" i="1"/>
  <c r="D17" i="1"/>
  <c r="J4" i="1"/>
  <c r="J5" i="1"/>
  <c r="J6" i="1"/>
  <c r="I7" i="1"/>
  <c r="J7" i="1"/>
  <c r="I8" i="1"/>
  <c r="J8" i="1"/>
  <c r="I9" i="1"/>
  <c r="J9" i="1"/>
  <c r="J10" i="1"/>
  <c r="I11" i="1"/>
  <c r="J11" i="1"/>
  <c r="J12" i="1"/>
  <c r="J13" i="1"/>
  <c r="I13" i="1"/>
  <c r="H4" i="1"/>
  <c r="H5" i="1"/>
  <c r="H6" i="1"/>
  <c r="H7" i="1"/>
  <c r="H8" i="1"/>
  <c r="H9" i="1"/>
  <c r="H10" i="1"/>
  <c r="H11" i="1"/>
  <c r="H12" i="1"/>
  <c r="H13" i="1"/>
  <c r="G13" i="1"/>
  <c r="F13" i="1"/>
  <c r="E13" i="1"/>
  <c r="D4" i="1"/>
  <c r="D5" i="1"/>
  <c r="D6" i="1"/>
  <c r="D7" i="1"/>
  <c r="D8" i="1"/>
  <c r="D9" i="1"/>
  <c r="D11" i="1"/>
  <c r="D13" i="1"/>
  <c r="C13" i="1"/>
  <c r="B13" i="1"/>
</calcChain>
</file>

<file path=xl/sharedStrings.xml><?xml version="1.0" encoding="utf-8"?>
<sst xmlns="http://schemas.openxmlformats.org/spreadsheetml/2006/main" count="59" uniqueCount="52">
  <si>
    <t>Management Accounts September  2025</t>
  </si>
  <si>
    <t>Town Hall</t>
  </si>
  <si>
    <t>Budget 2024/25</t>
  </si>
  <si>
    <t>End of Year Forecast 2024/25</t>
  </si>
  <si>
    <t xml:space="preserve">Variance to Budget 24/25 to Forecast </t>
  </si>
  <si>
    <t xml:space="preserve"> Budget 2025/26</t>
  </si>
  <si>
    <t xml:space="preserve">September </t>
  </si>
  <si>
    <t xml:space="preserve">To Date </t>
  </si>
  <si>
    <t xml:space="preserve">Variance to Budget </t>
  </si>
  <si>
    <t xml:space="preserve">End of year Forecast </t>
  </si>
  <si>
    <t>Forecast v Budget Variance</t>
  </si>
  <si>
    <t>Notes</t>
  </si>
  <si>
    <t xml:space="preserve">Income </t>
  </si>
  <si>
    <t>Main Hall</t>
  </si>
  <si>
    <t xml:space="preserve">income showing strong perfomacnne in first 2 not adjusted forcast until more certaintanty  review the budget in September </t>
  </si>
  <si>
    <t>Lesser Hall</t>
  </si>
  <si>
    <t>Council Chamber/Weddings</t>
  </si>
  <si>
    <t>Robing Room</t>
  </si>
  <si>
    <t>Cowbridge Cinema</t>
  </si>
  <si>
    <t xml:space="preserve">Community Group looking to start in Autumn </t>
  </si>
  <si>
    <t xml:space="preserve">Town Hall Urgent Repair Works </t>
  </si>
  <si>
    <t>Charter Trust Grant</t>
  </si>
  <si>
    <t>Grant towards EOI for Heritage Lottery</t>
  </si>
  <si>
    <t>Town Hall Roof</t>
  </si>
  <si>
    <t>still to confirm the CADW grant of £17,000</t>
  </si>
  <si>
    <t>Insurance Claim money for roof</t>
  </si>
  <si>
    <t xml:space="preserve">insurance claim is in waiting to see how much </t>
  </si>
  <si>
    <t xml:space="preserve">Income Total </t>
  </si>
  <si>
    <t xml:space="preserve">Expenditure </t>
  </si>
  <si>
    <t xml:space="preserve">Mayor's Parlour/ History Room </t>
  </si>
  <si>
    <t>History Room will be refurbhised along with the Town Hall Refurbishment. £6,000 has been vired from History Room to Consultancy Fees for the Architect's EOI charge</t>
  </si>
  <si>
    <t xml:space="preserve">need to fix tiles  £2,340 </t>
  </si>
  <si>
    <t>Music/Video License</t>
  </si>
  <si>
    <t>Projector</t>
  </si>
  <si>
    <t xml:space="preserve">Equipment </t>
  </si>
  <si>
    <t>Business Rates</t>
  </si>
  <si>
    <t>Consultancy Fees</t>
  </si>
  <si>
    <t>Consultancy fees for EOI now includes architects design drawings needed, EOI estimate £6,000, vired from History Room</t>
  </si>
  <si>
    <t>Utilities</t>
  </si>
  <si>
    <t>Contract with British Gas Lite ended, switched over to EDF without DCO knowledge. Debt accrued which required payment</t>
  </si>
  <si>
    <t>Hygiene &amp; Cleaning</t>
  </si>
  <si>
    <t xml:space="preserve">Marriage License </t>
  </si>
  <si>
    <t>marriaage  licence not due until December 2027</t>
  </si>
  <si>
    <t>Clock Maintenance/Service/Repair</t>
  </si>
  <si>
    <t>Window Cleaning</t>
  </si>
  <si>
    <t>Lift Maintenance/Service/Repair</t>
  </si>
  <si>
    <t xml:space="preserve">Boiler Maintenance/Service </t>
  </si>
  <si>
    <t xml:space="preserve">Locks </t>
  </si>
  <si>
    <t xml:space="preserve">Flags and Poles maintenance </t>
  </si>
  <si>
    <t>General Repairs was Maintenance Repairs</t>
  </si>
  <si>
    <t>Total</t>
  </si>
  <si>
    <t>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</si>
</sst>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;[Red]\-&quot;£&quot;#,##0"/>
    <numFmt numFmtId="165" formatCode="&quot;£&quot;#,##0_);[Red]\(&quot;£&quot;#,##0\)"/>
  </numFmts>
  <fonts count="7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164" fontId="1" fillId="2" borderId="1" xfId="0" applyNumberFormat="1" applyFont="1" applyFill="1" applyBorder="1" applyAlignment="1">
      <alignment horizontal="right"/>
    </xf>
    <xf numFmtId="164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164" fontId="2" fillId="3" borderId="2" xfId="0" applyNumberFormat="1" applyFont="1" applyFill="1" applyBorder="1" applyAlignment="1">
      <alignment vertical="center"/>
    </xf>
    <xf numFmtId="164" fontId="3" fillId="4" borderId="3" xfId="0" applyNumberFormat="1" applyFon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vertical="center" wrapText="1"/>
    </xf>
    <xf numFmtId="165" fontId="3" fillId="3" borderId="3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164" fontId="2" fillId="3" borderId="3" xfId="0" applyNumberFormat="1" applyFont="1" applyFill="1" applyBorder="1"/>
    <xf numFmtId="164" fontId="1" fillId="2" borderId="5" xfId="0" applyNumberFormat="1" applyFont="1" applyFill="1" applyBorder="1"/>
    <xf numFmtId="164" fontId="1" fillId="2" borderId="6" xfId="0" applyNumberFormat="1" applyFont="1" applyFill="1" applyBorder="1"/>
    <xf numFmtId="165" fontId="1" fillId="2" borderId="6" xfId="0" applyNumberFormat="1" applyFont="1" applyFill="1" applyBorder="1"/>
    <xf numFmtId="164" fontId="1" fillId="2" borderId="1" xfId="0" applyNumberFormat="1" applyFont="1" applyFill="1" applyBorder="1"/>
    <xf numFmtId="164" fontId="1" fillId="2" borderId="0" xfId="0" applyNumberFormat="1" applyFont="1" applyFill="1"/>
    <xf numFmtId="164" fontId="1" fillId="0" borderId="6" xfId="0" applyNumberFormat="1" applyFont="1" applyBorder="1" applyAlignment="1">
      <alignment horizontal="right"/>
    </xf>
    <xf numFmtId="164" fontId="1" fillId="0" borderId="1" xfId="0" applyNumberFormat="1" applyFont="1" applyBorder="1"/>
    <xf numFmtId="164" fontId="4" fillId="0" borderId="1" xfId="0" applyNumberFormat="1" applyFont="1" applyBorder="1"/>
    <xf numFmtId="165" fontId="1" fillId="2" borderId="1" xfId="0" applyNumberFormat="1" applyFont="1" applyFill="1" applyBorder="1"/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wrapText="1"/>
    </xf>
    <xf numFmtId="164" fontId="5" fillId="0" borderId="1" xfId="0" applyNumberFormat="1" applyFont="1" applyBorder="1"/>
    <xf numFmtId="164" fontId="1" fillId="0" borderId="1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right" vertical="center"/>
    </xf>
    <xf numFmtId="164" fontId="2" fillId="3" borderId="1" xfId="0" applyNumberFormat="1" applyFont="1" applyFill="1" applyBorder="1" applyAlignment="1">
      <alignment horizontal="right"/>
    </xf>
    <xf numFmtId="164" fontId="2" fillId="3" borderId="8" xfId="0" applyNumberFormat="1" applyFont="1" applyFill="1" applyBorder="1"/>
    <xf numFmtId="164" fontId="6" fillId="3" borderId="8" xfId="0" applyNumberFormat="1" applyFont="1" applyFill="1" applyBorder="1"/>
    <xf numFmtId="165" fontId="2" fillId="3" borderId="8" xfId="0" applyNumberFormat="1" applyFont="1" applyFill="1" applyBorder="1"/>
    <xf numFmtId="164" fontId="2" fillId="2" borderId="1" xfId="0" applyNumberFormat="1" applyFont="1" applyFill="1" applyBorder="1"/>
    <xf numFmtId="164" fontId="1" fillId="0" borderId="7" xfId="0" applyNumberFormat="1" applyFont="1" applyBorder="1" applyAlignment="1">
      <alignment horizontal="right"/>
    </xf>
    <xf numFmtId="164" fontId="1" fillId="0" borderId="6" xfId="0" applyNumberFormat="1" applyFont="1" applyBorder="1"/>
    <xf numFmtId="164" fontId="2" fillId="3" borderId="3" xfId="0" applyNumberFormat="1" applyFont="1" applyFill="1" applyBorder="1" applyAlignment="1">
      <alignment horizontal="right" vertical="center"/>
    </xf>
    <xf numFmtId="164" fontId="2" fillId="3" borderId="9" xfId="0" applyNumberFormat="1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/>
    </xf>
    <xf numFmtId="165" fontId="2" fillId="3" borderId="1" xfId="0" applyNumberFormat="1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/>
    <xf numFmtId="164" fontId="1" fillId="2" borderId="9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5" fontId="1" fillId="2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vertical="center" wrapText="1"/>
    </xf>
    <xf numFmtId="164" fontId="1" fillId="0" borderId="0" xfId="0" applyNumberFormat="1" applyFont="1" applyAlignment="1">
      <alignment vertical="center"/>
    </xf>
    <xf numFmtId="165" fontId="1" fillId="2" borderId="1" xfId="0" applyNumberFormat="1" applyFont="1" applyFill="1" applyBorder="1" applyAlignment="1">
      <alignment vertical="center"/>
    </xf>
    <xf numFmtId="164" fontId="1" fillId="0" borderId="10" xfId="0" applyNumberFormat="1" applyFont="1" applyBorder="1" applyAlignment="1">
      <alignment horizontal="right"/>
    </xf>
    <xf numFmtId="164" fontId="1" fillId="0" borderId="11" xfId="0" applyNumberFormat="1" applyFont="1" applyBorder="1"/>
    <xf numFmtId="164" fontId="1" fillId="0" borderId="12" xfId="0" applyNumberFormat="1" applyFont="1" applyBorder="1" applyAlignment="1">
      <alignment vertical="center"/>
    </xf>
    <xf numFmtId="164" fontId="1" fillId="0" borderId="13" xfId="0" applyNumberFormat="1" applyFont="1" applyBorder="1" applyAlignment="1">
      <alignment horizontal="right"/>
    </xf>
    <xf numFmtId="164" fontId="1" fillId="0" borderId="7" xfId="0" applyNumberFormat="1" applyFont="1" applyBorder="1"/>
    <xf numFmtId="164" fontId="1" fillId="2" borderId="7" xfId="0" applyNumberFormat="1" applyFont="1" applyFill="1" applyBorder="1"/>
    <xf numFmtId="164" fontId="1" fillId="0" borderId="12" xfId="0" applyNumberFormat="1" applyFont="1" applyBorder="1"/>
    <xf numFmtId="164" fontId="1" fillId="0" borderId="14" xfId="0" applyNumberFormat="1" applyFont="1" applyBorder="1"/>
    <xf numFmtId="165" fontId="1" fillId="2" borderId="7" xfId="0" applyNumberFormat="1" applyFont="1" applyFill="1" applyBorder="1"/>
    <xf numFmtId="164" fontId="2" fillId="0" borderId="0" xfId="0" applyNumberFormat="1" applyFont="1"/>
    <xf numFmtId="164" fontId="2" fillId="3" borderId="2" xfId="0" applyNumberFormat="1" applyFont="1" applyFill="1" applyBorder="1" applyAlignment="1">
      <alignment horizontal="right"/>
    </xf>
    <xf numFmtId="164" fontId="2" fillId="3" borderId="15" xfId="0" applyNumberFormat="1" applyFont="1" applyFill="1" applyBorder="1"/>
    <xf numFmtId="165" fontId="2" fillId="3" borderId="16" xfId="0" applyNumberFormat="1" applyFont="1" applyFill="1" applyBorder="1"/>
    <xf numFmtId="164" fontId="2" fillId="3" borderId="16" xfId="0" applyNumberFormat="1" applyFont="1" applyFill="1" applyBorder="1"/>
    <xf numFmtId="164" fontId="2" fillId="0" borderId="17" xfId="0" applyNumberFormat="1" applyFont="1" applyBorder="1"/>
    <xf numFmtId="164" fontId="2" fillId="0" borderId="0" xfId="0" applyNumberFormat="1" applyFont="1" applyAlignment="1">
      <alignment horizontal="right"/>
    </xf>
    <xf numFmtId="165" fontId="1" fillId="0" borderId="0" xfId="0" applyNumberFormat="1" applyFont="1"/>
    <xf numFmtId="165" fontId="1" fillId="2" borderId="0" xfId="0" applyNumberFormat="1" applyFont="1" applyFill="1"/>
    <xf numFmtId="164" fontId="1" fillId="0" borderId="7" xfId="0" applyNumberFormat="1" applyFont="1" applyBorder="1" applyAlignment="1">
      <alignment wrapText="1"/>
    </xf>
    <xf numFmtId="164" fontId="1" fillId="0" borderId="6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493D5-5B0F-473C-AE54-3A7CF6FF1B23}">
  <dimension ref="A1:DR41"/>
  <sheetViews>
    <sheetView tabSelected="1" workbookViewId="0">
      <selection activeCell="G45" sqref="G45"/>
    </sheetView>
  </sheetViews>
  <sheetFormatPr defaultColWidth="9.140625" defaultRowHeight="15"/>
  <cols>
    <col min="1" max="1" width="48.42578125" style="13" customWidth="1"/>
    <col min="2" max="2" width="13.28515625" style="13" hidden="1" customWidth="1"/>
    <col min="3" max="3" width="16.140625" style="13" hidden="1" customWidth="1"/>
    <col min="4" max="4" width="14.85546875" style="13" hidden="1" customWidth="1"/>
    <col min="5" max="5" width="14.140625" style="70" customWidth="1"/>
    <col min="6" max="9" width="13.28515625" style="19" customWidth="1"/>
    <col min="10" max="10" width="13.7109375" style="19" customWidth="1"/>
    <col min="11" max="11" width="78.42578125" style="13" customWidth="1"/>
    <col min="12" max="16384" width="9.140625" style="13"/>
  </cols>
  <sheetData>
    <row r="1" spans="1:122" s="2" customFormat="1" ht="15.75" thickBot="1">
      <c r="A1" s="1" t="s">
        <v>0</v>
      </c>
      <c r="E1" s="3"/>
    </row>
    <row r="2" spans="1:122" ht="63.75" thickBot="1">
      <c r="A2" s="4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8" t="s">
        <v>6</v>
      </c>
      <c r="G2" s="9" t="s">
        <v>7</v>
      </c>
      <c r="H2" s="10" t="s">
        <v>8</v>
      </c>
      <c r="I2" s="10" t="s">
        <v>9</v>
      </c>
      <c r="J2" s="11" t="s">
        <v>10</v>
      </c>
      <c r="K2" s="12" t="s">
        <v>11</v>
      </c>
    </row>
    <row r="3" spans="1:122" s="19" customFormat="1" ht="16.5" thickBot="1">
      <c r="A3" s="14" t="s">
        <v>12</v>
      </c>
      <c r="B3" s="15"/>
      <c r="C3" s="16"/>
      <c r="D3" s="16"/>
      <c r="E3" s="17"/>
      <c r="F3" s="18"/>
      <c r="G3" s="16"/>
      <c r="H3" s="16"/>
      <c r="I3" s="16"/>
      <c r="J3" s="16"/>
      <c r="K3" s="16"/>
    </row>
    <row r="4" spans="1:122" ht="18.95" customHeight="1">
      <c r="A4" s="20" t="s">
        <v>13</v>
      </c>
      <c r="B4" s="21">
        <v>15000</v>
      </c>
      <c r="C4" s="21">
        <v>16500</v>
      </c>
      <c r="D4" s="22">
        <f t="shared" ref="D4:D11" si="0">C4-B4</f>
        <v>1500</v>
      </c>
      <c r="E4" s="23">
        <v>16500</v>
      </c>
      <c r="F4" s="18">
        <v>1280</v>
      </c>
      <c r="G4" s="18">
        <v>8985</v>
      </c>
      <c r="H4" s="18">
        <f>G4-E4</f>
        <v>-7515</v>
      </c>
      <c r="I4" s="18">
        <v>18000</v>
      </c>
      <c r="J4" s="18">
        <f>I4-E4</f>
        <v>1500</v>
      </c>
      <c r="K4" s="71" t="s">
        <v>14</v>
      </c>
    </row>
    <row r="5" spans="1:122">
      <c r="A5" s="24" t="s">
        <v>15</v>
      </c>
      <c r="B5" s="21">
        <v>14000</v>
      </c>
      <c r="C5" s="21">
        <v>14000</v>
      </c>
      <c r="D5" s="22">
        <f t="shared" si="0"/>
        <v>0</v>
      </c>
      <c r="E5" s="23">
        <v>15000</v>
      </c>
      <c r="F5" s="18">
        <v>1165</v>
      </c>
      <c r="G5" s="18">
        <v>9225</v>
      </c>
      <c r="H5" s="18">
        <f t="shared" ref="H5:H12" si="1">G5-E5</f>
        <v>-5775</v>
      </c>
      <c r="I5" s="18">
        <v>18000</v>
      </c>
      <c r="J5" s="18">
        <f t="shared" ref="J5:J12" si="2">I5-E5</f>
        <v>3000</v>
      </c>
      <c r="K5" s="72"/>
    </row>
    <row r="6" spans="1:122">
      <c r="A6" s="24" t="s">
        <v>16</v>
      </c>
      <c r="B6" s="21">
        <v>1000</v>
      </c>
      <c r="C6" s="21">
        <v>1000</v>
      </c>
      <c r="D6" s="22">
        <f t="shared" si="0"/>
        <v>0</v>
      </c>
      <c r="E6" s="23">
        <v>5000</v>
      </c>
      <c r="F6" s="18">
        <v>175</v>
      </c>
      <c r="G6" s="18">
        <v>560</v>
      </c>
      <c r="H6" s="18">
        <f t="shared" si="1"/>
        <v>-4440</v>
      </c>
      <c r="I6" s="18">
        <v>1000</v>
      </c>
      <c r="J6" s="18">
        <f t="shared" si="2"/>
        <v>-4000</v>
      </c>
      <c r="K6" s="25"/>
    </row>
    <row r="7" spans="1:122">
      <c r="A7" s="24" t="s">
        <v>17</v>
      </c>
      <c r="B7" s="21">
        <v>45</v>
      </c>
      <c r="C7" s="21">
        <v>45</v>
      </c>
      <c r="D7" s="26">
        <f t="shared" si="0"/>
        <v>0</v>
      </c>
      <c r="E7" s="23">
        <v>45</v>
      </c>
      <c r="F7" s="18">
        <v>0</v>
      </c>
      <c r="G7" s="18">
        <v>0</v>
      </c>
      <c r="H7" s="18">
        <f t="shared" si="1"/>
        <v>-45</v>
      </c>
      <c r="I7" s="18">
        <f t="shared" ref="I7:I11" si="3">E7</f>
        <v>45</v>
      </c>
      <c r="J7" s="18">
        <f t="shared" si="2"/>
        <v>0</v>
      </c>
      <c r="K7" s="25"/>
    </row>
    <row r="8" spans="1:122">
      <c r="A8" s="24" t="s">
        <v>18</v>
      </c>
      <c r="B8" s="21">
        <v>1500</v>
      </c>
      <c r="C8" s="21">
        <v>8500</v>
      </c>
      <c r="D8" s="22">
        <f t="shared" si="0"/>
        <v>7000</v>
      </c>
      <c r="E8" s="23">
        <v>2500</v>
      </c>
      <c r="F8" s="18">
        <v>0</v>
      </c>
      <c r="G8" s="18">
        <v>0</v>
      </c>
      <c r="H8" s="18">
        <f t="shared" si="1"/>
        <v>-2500</v>
      </c>
      <c r="I8" s="18">
        <f t="shared" si="3"/>
        <v>2500</v>
      </c>
      <c r="J8" s="18">
        <f t="shared" si="2"/>
        <v>0</v>
      </c>
      <c r="K8" s="25" t="s">
        <v>19</v>
      </c>
    </row>
    <row r="9" spans="1:122">
      <c r="A9" s="24" t="s">
        <v>20</v>
      </c>
      <c r="B9" s="21">
        <v>13300</v>
      </c>
      <c r="C9" s="21">
        <v>0</v>
      </c>
      <c r="D9" s="26">
        <f t="shared" si="0"/>
        <v>-13300</v>
      </c>
      <c r="E9" s="23">
        <v>0</v>
      </c>
      <c r="F9" s="18">
        <v>0</v>
      </c>
      <c r="G9" s="18">
        <v>0</v>
      </c>
      <c r="H9" s="18">
        <f t="shared" si="1"/>
        <v>0</v>
      </c>
      <c r="I9" s="18">
        <f t="shared" si="3"/>
        <v>0</v>
      </c>
      <c r="J9" s="18">
        <f t="shared" si="2"/>
        <v>0</v>
      </c>
      <c r="K9" s="25"/>
    </row>
    <row r="10" spans="1:122">
      <c r="A10" s="24" t="s">
        <v>21</v>
      </c>
      <c r="B10" s="21"/>
      <c r="C10" s="21"/>
      <c r="D10" s="26"/>
      <c r="E10" s="23">
        <v>0</v>
      </c>
      <c r="F10" s="18">
        <v>0</v>
      </c>
      <c r="G10" s="18">
        <v>2000</v>
      </c>
      <c r="H10" s="18">
        <f t="shared" si="1"/>
        <v>2000</v>
      </c>
      <c r="I10" s="18">
        <v>2000</v>
      </c>
      <c r="J10" s="18">
        <f t="shared" si="2"/>
        <v>2000</v>
      </c>
      <c r="K10" s="25" t="s">
        <v>22</v>
      </c>
    </row>
    <row r="11" spans="1:122" s="32" customFormat="1">
      <c r="A11" s="27" t="s">
        <v>23</v>
      </c>
      <c r="B11" s="27">
        <v>17000</v>
      </c>
      <c r="C11" s="27">
        <v>17000</v>
      </c>
      <c r="D11" s="28">
        <f t="shared" si="0"/>
        <v>0</v>
      </c>
      <c r="E11" s="29">
        <v>0</v>
      </c>
      <c r="F11" s="18">
        <v>0</v>
      </c>
      <c r="G11" s="18">
        <v>0</v>
      </c>
      <c r="H11" s="30">
        <f t="shared" si="1"/>
        <v>0</v>
      </c>
      <c r="I11" s="30">
        <f t="shared" si="3"/>
        <v>0</v>
      </c>
      <c r="J11" s="30">
        <f t="shared" si="2"/>
        <v>0</v>
      </c>
      <c r="K11" s="31" t="s">
        <v>24</v>
      </c>
    </row>
    <row r="12" spans="1:122">
      <c r="A12" s="24" t="s">
        <v>25</v>
      </c>
      <c r="B12" s="21">
        <v>0</v>
      </c>
      <c r="C12" s="21">
        <v>1674</v>
      </c>
      <c r="D12" s="21">
        <v>1674</v>
      </c>
      <c r="E12" s="23">
        <v>0</v>
      </c>
      <c r="F12" s="18">
        <v>0</v>
      </c>
      <c r="G12" s="18">
        <v>0</v>
      </c>
      <c r="H12" s="18">
        <f t="shared" si="1"/>
        <v>0</v>
      </c>
      <c r="I12" s="18">
        <v>1140</v>
      </c>
      <c r="J12" s="18">
        <f t="shared" si="2"/>
        <v>1140</v>
      </c>
      <c r="K12" s="25" t="s">
        <v>26</v>
      </c>
      <c r="L12" s="32"/>
    </row>
    <row r="13" spans="1:122" ht="16.5" thickBot="1">
      <c r="A13" s="33" t="s">
        <v>27</v>
      </c>
      <c r="B13" s="34">
        <f t="shared" ref="B13:J13" si="4">SUM(B4:B12)</f>
        <v>61845</v>
      </c>
      <c r="C13" s="34">
        <f t="shared" si="4"/>
        <v>58719</v>
      </c>
      <c r="D13" s="35">
        <f t="shared" si="4"/>
        <v>-3126</v>
      </c>
      <c r="E13" s="36">
        <f t="shared" si="4"/>
        <v>39045</v>
      </c>
      <c r="F13" s="34">
        <f t="shared" si="4"/>
        <v>2620</v>
      </c>
      <c r="G13" s="34">
        <f t="shared" si="4"/>
        <v>20770</v>
      </c>
      <c r="H13" s="34">
        <f t="shared" si="4"/>
        <v>-18275</v>
      </c>
      <c r="I13" s="34">
        <f t="shared" si="4"/>
        <v>42685</v>
      </c>
      <c r="J13" s="34">
        <f t="shared" si="4"/>
        <v>3640</v>
      </c>
      <c r="K13" s="37"/>
    </row>
    <row r="14" spans="1:122" ht="15.75" thickBot="1">
      <c r="A14" s="38"/>
      <c r="B14" s="39"/>
      <c r="C14" s="39"/>
      <c r="D14" s="39"/>
      <c r="E14" s="17"/>
      <c r="F14" s="16"/>
      <c r="G14" s="16"/>
      <c r="H14" s="16"/>
      <c r="I14" s="16"/>
      <c r="J14" s="16"/>
      <c r="K14" s="21"/>
    </row>
    <row r="15" spans="1:122" s="45" customFormat="1" ht="16.5" thickBot="1">
      <c r="A15" s="40" t="s">
        <v>28</v>
      </c>
      <c r="B15" s="41"/>
      <c r="C15" s="42"/>
      <c r="D15" s="42"/>
      <c r="E15" s="43"/>
      <c r="F15" s="42"/>
      <c r="G15" s="42"/>
      <c r="H15" s="42"/>
      <c r="I15" s="42"/>
      <c r="J15" s="42"/>
      <c r="K15" s="44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</row>
    <row r="16" spans="1:122" ht="45">
      <c r="A16" s="24" t="s">
        <v>29</v>
      </c>
      <c r="B16" s="21">
        <v>0</v>
      </c>
      <c r="C16" s="18">
        <v>0</v>
      </c>
      <c r="D16" s="21">
        <v>0</v>
      </c>
      <c r="E16" s="23">
        <v>10000</v>
      </c>
      <c r="F16" s="18">
        <v>0</v>
      </c>
      <c r="G16" s="18">
        <v>0</v>
      </c>
      <c r="H16" s="46">
        <f t="shared" ref="H16:H26" si="5">E16-G16</f>
        <v>10000</v>
      </c>
      <c r="I16" s="18">
        <v>4000</v>
      </c>
      <c r="J16" s="18">
        <f t="shared" ref="J16:J37" si="6">E16-I16</f>
        <v>6000</v>
      </c>
      <c r="K16" s="48" t="s">
        <v>30</v>
      </c>
    </row>
    <row r="17" spans="1:11" s="51" customFormat="1">
      <c r="A17" s="24" t="s">
        <v>23</v>
      </c>
      <c r="B17" s="24">
        <v>22000</v>
      </c>
      <c r="C17" s="24">
        <v>6674</v>
      </c>
      <c r="D17" s="24">
        <f t="shared" ref="D17:D26" si="7">B17-C17</f>
        <v>15326</v>
      </c>
      <c r="E17" s="49">
        <v>10000</v>
      </c>
      <c r="F17" s="18">
        <v>0</v>
      </c>
      <c r="G17" s="18">
        <v>6460</v>
      </c>
      <c r="H17" s="46">
        <f t="shared" si="5"/>
        <v>3540</v>
      </c>
      <c r="I17" s="1">
        <v>10000</v>
      </c>
      <c r="J17" s="18">
        <f t="shared" si="6"/>
        <v>0</v>
      </c>
      <c r="K17" s="50" t="s">
        <v>31</v>
      </c>
    </row>
    <row r="18" spans="1:11">
      <c r="A18" s="24" t="s">
        <v>32</v>
      </c>
      <c r="B18" s="21">
        <v>2500</v>
      </c>
      <c r="C18" s="18">
        <v>0</v>
      </c>
      <c r="D18" s="21">
        <f t="shared" si="7"/>
        <v>2500</v>
      </c>
      <c r="E18" s="23">
        <v>2500</v>
      </c>
      <c r="F18" s="18">
        <v>144</v>
      </c>
      <c r="G18" s="18">
        <v>324</v>
      </c>
      <c r="H18" s="46">
        <f t="shared" si="5"/>
        <v>2176</v>
      </c>
      <c r="I18" s="18">
        <f t="shared" ref="I18:I26" si="8">E18</f>
        <v>2500</v>
      </c>
      <c r="J18" s="18">
        <f t="shared" si="6"/>
        <v>0</v>
      </c>
      <c r="K18" s="25"/>
    </row>
    <row r="19" spans="1:11">
      <c r="A19" s="24" t="s">
        <v>33</v>
      </c>
      <c r="B19" s="21">
        <v>200</v>
      </c>
      <c r="C19" s="18">
        <v>131</v>
      </c>
      <c r="D19" s="21">
        <f t="shared" si="7"/>
        <v>69</v>
      </c>
      <c r="E19" s="23">
        <v>0</v>
      </c>
      <c r="F19" s="18">
        <v>0</v>
      </c>
      <c r="G19" s="18">
        <v>0</v>
      </c>
      <c r="H19" s="46">
        <f t="shared" si="5"/>
        <v>0</v>
      </c>
      <c r="I19" s="18">
        <f t="shared" si="8"/>
        <v>0</v>
      </c>
      <c r="J19" s="18">
        <f t="shared" si="6"/>
        <v>0</v>
      </c>
      <c r="K19" s="25"/>
    </row>
    <row r="20" spans="1:11">
      <c r="A20" s="24" t="s">
        <v>18</v>
      </c>
      <c r="B20" s="21">
        <v>1500</v>
      </c>
      <c r="C20" s="18">
        <v>8500</v>
      </c>
      <c r="D20" s="26">
        <f t="shared" si="7"/>
        <v>-7000</v>
      </c>
      <c r="E20" s="23">
        <v>2500</v>
      </c>
      <c r="F20" s="18">
        <v>0</v>
      </c>
      <c r="G20" s="18">
        <v>0</v>
      </c>
      <c r="H20" s="46">
        <f t="shared" si="5"/>
        <v>2500</v>
      </c>
      <c r="I20" s="18">
        <f t="shared" si="8"/>
        <v>2500</v>
      </c>
      <c r="J20" s="18">
        <f t="shared" si="6"/>
        <v>0</v>
      </c>
      <c r="K20" s="25"/>
    </row>
    <row r="21" spans="1:11" s="51" customFormat="1">
      <c r="A21" s="27" t="s">
        <v>34</v>
      </c>
      <c r="B21" s="47">
        <v>2000</v>
      </c>
      <c r="C21" s="30">
        <v>2600</v>
      </c>
      <c r="D21" s="47">
        <f t="shared" si="7"/>
        <v>-600</v>
      </c>
      <c r="E21" s="52">
        <v>4500</v>
      </c>
      <c r="F21" s="18">
        <v>248</v>
      </c>
      <c r="G21" s="18">
        <v>317.35000000000002</v>
      </c>
      <c r="H21" s="46">
        <f t="shared" si="5"/>
        <v>4182.6499999999996</v>
      </c>
      <c r="I21" s="18">
        <f t="shared" si="8"/>
        <v>4500</v>
      </c>
      <c r="J21" s="18">
        <f t="shared" si="6"/>
        <v>0</v>
      </c>
      <c r="K21" s="18"/>
    </row>
    <row r="22" spans="1:11">
      <c r="A22" s="24" t="s">
        <v>35</v>
      </c>
      <c r="B22" s="21">
        <v>18000</v>
      </c>
      <c r="C22" s="18">
        <v>18000</v>
      </c>
      <c r="D22" s="21">
        <f t="shared" si="7"/>
        <v>0</v>
      </c>
      <c r="E22" s="23">
        <v>20000</v>
      </c>
      <c r="F22" s="18">
        <v>1974</v>
      </c>
      <c r="G22" s="18">
        <v>11842</v>
      </c>
      <c r="H22" s="46">
        <f t="shared" si="5"/>
        <v>8158</v>
      </c>
      <c r="I22" s="18">
        <f t="shared" si="8"/>
        <v>20000</v>
      </c>
      <c r="J22" s="18">
        <f t="shared" si="6"/>
        <v>0</v>
      </c>
      <c r="K22" s="25"/>
    </row>
    <row r="23" spans="1:11" s="51" customFormat="1" ht="30">
      <c r="A23" s="27" t="s">
        <v>36</v>
      </c>
      <c r="B23" s="47">
        <v>4200</v>
      </c>
      <c r="C23" s="30">
        <f>4200+2000+3000</f>
        <v>9200</v>
      </c>
      <c r="D23" s="47">
        <f t="shared" si="7"/>
        <v>-5000</v>
      </c>
      <c r="E23" s="52">
        <v>5000</v>
      </c>
      <c r="F23" s="18">
        <v>393.75</v>
      </c>
      <c r="G23" s="18">
        <v>5782</v>
      </c>
      <c r="H23" s="46">
        <f t="shared" si="5"/>
        <v>-782</v>
      </c>
      <c r="I23" s="18">
        <v>16000</v>
      </c>
      <c r="J23" s="18">
        <f t="shared" si="6"/>
        <v>-11000</v>
      </c>
      <c r="K23" s="48" t="s">
        <v>37</v>
      </c>
    </row>
    <row r="24" spans="1:11" ht="30">
      <c r="A24" s="24" t="s">
        <v>38</v>
      </c>
      <c r="B24" s="21">
        <v>8000</v>
      </c>
      <c r="C24" s="18">
        <v>12000</v>
      </c>
      <c r="D24" s="26">
        <f t="shared" si="7"/>
        <v>-4000</v>
      </c>
      <c r="E24" s="23">
        <v>12000</v>
      </c>
      <c r="F24" s="18">
        <v>1142.28</v>
      </c>
      <c r="G24" s="18">
        <v>8232</v>
      </c>
      <c r="H24" s="46">
        <f t="shared" si="5"/>
        <v>3768</v>
      </c>
      <c r="I24" s="18">
        <f t="shared" si="8"/>
        <v>12000</v>
      </c>
      <c r="J24" s="18">
        <f t="shared" si="6"/>
        <v>0</v>
      </c>
      <c r="K24" s="25" t="s">
        <v>39</v>
      </c>
    </row>
    <row r="25" spans="1:11">
      <c r="A25" s="24" t="s">
        <v>40</v>
      </c>
      <c r="B25" s="21">
        <v>1500</v>
      </c>
      <c r="C25" s="18">
        <v>3000</v>
      </c>
      <c r="D25" s="21">
        <f t="shared" si="7"/>
        <v>-1500</v>
      </c>
      <c r="E25" s="23">
        <v>3000</v>
      </c>
      <c r="F25" s="18">
        <v>494.79</v>
      </c>
      <c r="G25" s="18">
        <v>1318</v>
      </c>
      <c r="H25" s="46">
        <f t="shared" si="5"/>
        <v>1682</v>
      </c>
      <c r="I25" s="18">
        <f t="shared" si="8"/>
        <v>3000</v>
      </c>
      <c r="J25" s="18">
        <f t="shared" si="6"/>
        <v>0</v>
      </c>
      <c r="K25" s="25"/>
    </row>
    <row r="26" spans="1:11">
      <c r="A26" s="24" t="s">
        <v>41</v>
      </c>
      <c r="B26" s="21">
        <v>1100</v>
      </c>
      <c r="C26" s="18">
        <v>1255</v>
      </c>
      <c r="D26" s="21">
        <f t="shared" si="7"/>
        <v>-155</v>
      </c>
      <c r="E26" s="23">
        <v>0</v>
      </c>
      <c r="F26" s="19">
        <v>0</v>
      </c>
      <c r="G26" s="18">
        <v>0</v>
      </c>
      <c r="H26" s="46">
        <f t="shared" si="5"/>
        <v>0</v>
      </c>
      <c r="I26" s="18">
        <f t="shared" si="8"/>
        <v>0</v>
      </c>
      <c r="J26" s="18">
        <f t="shared" si="6"/>
        <v>0</v>
      </c>
      <c r="K26" s="25" t="s">
        <v>42</v>
      </c>
    </row>
    <row r="27" spans="1:11">
      <c r="A27" s="53" t="s">
        <v>13</v>
      </c>
      <c r="B27" s="21">
        <v>600</v>
      </c>
      <c r="C27" s="18">
        <v>200</v>
      </c>
      <c r="D27" s="54">
        <v>400</v>
      </c>
      <c r="E27" s="23">
        <v>600</v>
      </c>
      <c r="F27" s="18">
        <v>0</v>
      </c>
      <c r="G27" s="18">
        <v>0</v>
      </c>
      <c r="H27" s="18">
        <f>E27-G27</f>
        <v>600</v>
      </c>
      <c r="I27" s="18">
        <v>600</v>
      </c>
      <c r="J27" s="18">
        <f t="shared" si="6"/>
        <v>0</v>
      </c>
      <c r="K27" s="55"/>
    </row>
    <row r="28" spans="1:11">
      <c r="A28" s="56" t="s">
        <v>15</v>
      </c>
      <c r="B28" s="21">
        <v>500</v>
      </c>
      <c r="C28" s="18">
        <v>200</v>
      </c>
      <c r="D28" s="54">
        <v>300</v>
      </c>
      <c r="E28" s="23">
        <v>500</v>
      </c>
      <c r="F28" s="18">
        <v>0</v>
      </c>
      <c r="G28" s="18">
        <v>0</v>
      </c>
      <c r="H28" s="18">
        <f t="shared" ref="H28:H37" si="9">E28-G28</f>
        <v>500</v>
      </c>
      <c r="I28" s="18">
        <v>500</v>
      </c>
      <c r="J28" s="18">
        <f t="shared" si="6"/>
        <v>0</v>
      </c>
      <c r="K28" s="55"/>
    </row>
    <row r="29" spans="1:11">
      <c r="A29" s="56" t="s">
        <v>16</v>
      </c>
      <c r="B29" s="21">
        <v>500</v>
      </c>
      <c r="C29" s="18">
        <v>500</v>
      </c>
      <c r="D29" s="54">
        <v>0</v>
      </c>
      <c r="E29" s="23">
        <v>500</v>
      </c>
      <c r="F29" s="18">
        <v>252</v>
      </c>
      <c r="G29" s="18">
        <v>717</v>
      </c>
      <c r="H29" s="18">
        <f t="shared" si="9"/>
        <v>-217</v>
      </c>
      <c r="I29" s="18">
        <v>500</v>
      </c>
      <c r="J29" s="18">
        <f t="shared" si="6"/>
        <v>0</v>
      </c>
      <c r="K29" s="55"/>
    </row>
    <row r="30" spans="1:11">
      <c r="A30" s="56" t="s">
        <v>17</v>
      </c>
      <c r="B30" s="21">
        <v>200</v>
      </c>
      <c r="C30" s="18">
        <v>200</v>
      </c>
      <c r="D30" s="54">
        <v>0</v>
      </c>
      <c r="E30" s="23">
        <v>200</v>
      </c>
      <c r="F30" s="18">
        <v>0</v>
      </c>
      <c r="G30" s="18">
        <v>0</v>
      </c>
      <c r="H30" s="18">
        <f t="shared" si="9"/>
        <v>200</v>
      </c>
      <c r="I30" s="18">
        <v>200</v>
      </c>
      <c r="J30" s="18">
        <f t="shared" si="6"/>
        <v>0</v>
      </c>
      <c r="K30" s="55"/>
    </row>
    <row r="31" spans="1:11">
      <c r="A31" s="56" t="s">
        <v>43</v>
      </c>
      <c r="B31" s="21">
        <v>500</v>
      </c>
      <c r="C31" s="18">
        <v>500</v>
      </c>
      <c r="D31" s="54">
        <v>0</v>
      </c>
      <c r="E31" s="23">
        <v>500</v>
      </c>
      <c r="F31" s="18">
        <v>0</v>
      </c>
      <c r="G31" s="18">
        <v>0</v>
      </c>
      <c r="H31" s="18">
        <f t="shared" si="9"/>
        <v>500</v>
      </c>
      <c r="I31" s="18">
        <v>500</v>
      </c>
      <c r="J31" s="18">
        <f t="shared" si="6"/>
        <v>0</v>
      </c>
      <c r="K31" s="55"/>
    </row>
    <row r="32" spans="1:11">
      <c r="A32" s="56" t="s">
        <v>44</v>
      </c>
      <c r="B32" s="21">
        <v>350</v>
      </c>
      <c r="C32" s="18">
        <v>200</v>
      </c>
      <c r="D32" s="54">
        <v>150</v>
      </c>
      <c r="E32" s="23">
        <v>350</v>
      </c>
      <c r="F32" s="18">
        <v>23.1</v>
      </c>
      <c r="G32" s="18">
        <v>92</v>
      </c>
      <c r="H32" s="18">
        <f t="shared" si="9"/>
        <v>258</v>
      </c>
      <c r="I32" s="18">
        <v>350</v>
      </c>
      <c r="J32" s="18">
        <f t="shared" si="6"/>
        <v>0</v>
      </c>
      <c r="K32" s="55"/>
    </row>
    <row r="33" spans="1:11">
      <c r="A33" s="56" t="s">
        <v>45</v>
      </c>
      <c r="B33" s="21">
        <v>500</v>
      </c>
      <c r="C33" s="18">
        <v>1000</v>
      </c>
      <c r="D33" s="54">
        <v>-500</v>
      </c>
      <c r="E33" s="23">
        <v>500</v>
      </c>
      <c r="F33" s="18">
        <v>0</v>
      </c>
      <c r="G33" s="18">
        <v>337.5</v>
      </c>
      <c r="H33" s="18">
        <f t="shared" si="9"/>
        <v>162.5</v>
      </c>
      <c r="I33" s="18">
        <v>500</v>
      </c>
      <c r="J33" s="18">
        <f t="shared" si="6"/>
        <v>0</v>
      </c>
      <c r="K33" s="55"/>
    </row>
    <row r="34" spans="1:11">
      <c r="A34" s="56" t="s">
        <v>46</v>
      </c>
      <c r="B34" s="21">
        <v>700</v>
      </c>
      <c r="C34" s="18">
        <v>700</v>
      </c>
      <c r="D34" s="54">
        <v>0</v>
      </c>
      <c r="E34" s="23">
        <v>500</v>
      </c>
      <c r="F34" s="18">
        <v>0</v>
      </c>
      <c r="G34" s="18">
        <v>0</v>
      </c>
      <c r="H34" s="18">
        <f t="shared" si="9"/>
        <v>500</v>
      </c>
      <c r="I34" s="18">
        <v>500</v>
      </c>
      <c r="J34" s="18">
        <f t="shared" si="6"/>
        <v>0</v>
      </c>
      <c r="K34" s="55"/>
    </row>
    <row r="35" spans="1:11">
      <c r="A35" s="56" t="s">
        <v>47</v>
      </c>
      <c r="B35" s="21">
        <v>500</v>
      </c>
      <c r="C35" s="18">
        <v>200</v>
      </c>
      <c r="D35" s="54">
        <v>300</v>
      </c>
      <c r="E35" s="23">
        <v>100</v>
      </c>
      <c r="F35" s="18">
        <v>85</v>
      </c>
      <c r="G35" s="18">
        <v>188</v>
      </c>
      <c r="H35" s="18">
        <f t="shared" si="9"/>
        <v>-88</v>
      </c>
      <c r="I35" s="18">
        <v>200</v>
      </c>
      <c r="J35" s="18">
        <f t="shared" si="6"/>
        <v>-100</v>
      </c>
      <c r="K35" s="55"/>
    </row>
    <row r="36" spans="1:11">
      <c r="A36" s="56" t="s">
        <v>48</v>
      </c>
      <c r="B36" s="57">
        <v>0</v>
      </c>
      <c r="C36" s="58">
        <v>0</v>
      </c>
      <c r="D36" s="54">
        <v>0</v>
      </c>
      <c r="E36" s="23">
        <v>200</v>
      </c>
      <c r="F36" s="18">
        <v>55.92</v>
      </c>
      <c r="G36" s="18">
        <v>95.04</v>
      </c>
      <c r="H36" s="18">
        <f t="shared" si="9"/>
        <v>104.96</v>
      </c>
      <c r="I36" s="18">
        <v>200</v>
      </c>
      <c r="J36" s="18">
        <f t="shared" si="6"/>
        <v>0</v>
      </c>
      <c r="K36" s="55"/>
    </row>
    <row r="37" spans="1:11">
      <c r="A37" s="56" t="s">
        <v>49</v>
      </c>
      <c r="B37" s="21">
        <v>5000</v>
      </c>
      <c r="C37" s="18">
        <v>2000</v>
      </c>
      <c r="D37" s="54">
        <v>3000</v>
      </c>
      <c r="E37" s="23">
        <v>1000</v>
      </c>
      <c r="F37" s="18">
        <v>74.12</v>
      </c>
      <c r="G37" s="18">
        <v>74</v>
      </c>
      <c r="H37" s="18">
        <f t="shared" si="9"/>
        <v>926</v>
      </c>
      <c r="I37" s="18">
        <v>1000</v>
      </c>
      <c r="J37" s="18">
        <f t="shared" si="6"/>
        <v>0</v>
      </c>
      <c r="K37" s="59"/>
    </row>
    <row r="38" spans="1:11" s="62" customFormat="1" ht="16.5" thickBot="1">
      <c r="A38" s="60"/>
      <c r="B38" s="13"/>
      <c r="C38" s="13"/>
      <c r="D38" s="13"/>
      <c r="E38" s="61"/>
      <c r="G38" s="58"/>
      <c r="H38" s="58"/>
      <c r="I38" s="58"/>
      <c r="J38" s="18"/>
      <c r="K38" s="59"/>
    </row>
    <row r="39" spans="1:11" ht="16.5" thickBot="1">
      <c r="A39" s="63" t="s">
        <v>50</v>
      </c>
      <c r="B39" s="64">
        <f>SUM(B27:B38)</f>
        <v>9350</v>
      </c>
      <c r="C39" s="64">
        <f>SUM(C27:C38)</f>
        <v>5700</v>
      </c>
      <c r="D39" s="64">
        <f>SUM(D27:D38)</f>
        <v>3650</v>
      </c>
      <c r="E39" s="65">
        <f>SUM(E16:E37)</f>
        <v>74450</v>
      </c>
      <c r="F39" s="66">
        <f>SUM(F16:F37)</f>
        <v>4886.96</v>
      </c>
      <c r="G39" s="66">
        <f>SUM(G16:G37)</f>
        <v>35778.89</v>
      </c>
      <c r="H39" s="66">
        <f>SUM(H16:H37)</f>
        <v>38671.11</v>
      </c>
      <c r="I39" s="66">
        <f>SUM(I16:I37)</f>
        <v>79550</v>
      </c>
      <c r="J39" s="14">
        <f>SUM(J16:J37)</f>
        <v>-5100</v>
      </c>
      <c r="K39" s="67"/>
    </row>
    <row r="40" spans="1:11" ht="15.75">
      <c r="A40" s="68"/>
      <c r="E40" s="69"/>
      <c r="F40" s="13"/>
      <c r="G40" s="13" t="s">
        <v>51</v>
      </c>
      <c r="H40" s="13">
        <f>E39-G39</f>
        <v>38671.11</v>
      </c>
      <c r="I40" s="13" t="s">
        <v>51</v>
      </c>
      <c r="J40" s="13">
        <f>E39-I39</f>
        <v>-5100</v>
      </c>
    </row>
    <row r="41" spans="1:11" ht="15" customHeight="1">
      <c r="G41" s="18"/>
      <c r="I41" s="2"/>
    </row>
  </sheetData>
  <mergeCells count="1">
    <mergeCell ref="K4:K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B9328F85F6B344B5392371F9BCDA49" ma:contentTypeVersion="18" ma:contentTypeDescription="Create a new document." ma:contentTypeScope="" ma:versionID="0e186e1ee98b75a045c4a5f2498ca869">
  <xsd:schema xmlns:xsd="http://www.w3.org/2001/XMLSchema" xmlns:xs="http://www.w3.org/2001/XMLSchema" xmlns:p="http://schemas.microsoft.com/office/2006/metadata/properties" xmlns:ns2="7070af05-7759-4b9e-a7d5-d0ccba59f462" xmlns:ns3="b2adc9bd-9a9f-4390-a4ad-5d29ec435a50" targetNamespace="http://schemas.microsoft.com/office/2006/metadata/properties" ma:root="true" ma:fieldsID="fcfa65ac811eb0e8ab98f8c21093b4e8" ns2:_="" ns3:_="">
    <xsd:import namespace="7070af05-7759-4b9e-a7d5-d0ccba59f462"/>
    <xsd:import namespace="b2adc9bd-9a9f-4390-a4ad-5d29ec435a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70af05-7759-4b9e-a7d5-d0ccba59f4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a708840-6331-4564-ba62-691cce2deb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adc9bd-9a9f-4390-a4ad-5d29ec435a5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e63ede7-f032-4325-b243-a89c83c9f332}" ma:internalName="TaxCatchAll" ma:showField="CatchAllData" ma:web="b2adc9bd-9a9f-4390-a4ad-5d29ec435a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070af05-7759-4b9e-a7d5-d0ccba59f462">
      <Terms xmlns="http://schemas.microsoft.com/office/infopath/2007/PartnerControls"/>
    </lcf76f155ced4ddcb4097134ff3c332f>
    <TaxCatchAll xmlns="b2adc9bd-9a9f-4390-a4ad-5d29ec435a50" xsi:nil="true"/>
  </documentManagement>
</p:properties>
</file>

<file path=customXml/itemProps1.xml><?xml version="1.0" encoding="utf-8"?>
<ds:datastoreItem xmlns:ds="http://schemas.openxmlformats.org/officeDocument/2006/customXml" ds:itemID="{6513EDE2-636C-46F0-B760-6E52B4E99310}"/>
</file>

<file path=customXml/itemProps2.xml><?xml version="1.0" encoding="utf-8"?>
<ds:datastoreItem xmlns:ds="http://schemas.openxmlformats.org/officeDocument/2006/customXml" ds:itemID="{4697CDC1-CE96-473F-A5FA-49BD9793A601}"/>
</file>

<file path=customXml/itemProps3.xml><?xml version="1.0" encoding="utf-8"?>
<ds:datastoreItem xmlns:ds="http://schemas.openxmlformats.org/officeDocument/2006/customXml" ds:itemID="{976B33C3-B0CC-4D83-A0F0-7192075DD7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Clair Helen Davis</dc:creator>
  <cp:keywords/>
  <dc:description/>
  <cp:lastModifiedBy>Clair Helen Davis</cp:lastModifiedBy>
  <cp:revision/>
  <dcterms:created xsi:type="dcterms:W3CDTF">2025-10-13T11:44:16Z</dcterms:created>
  <dcterms:modified xsi:type="dcterms:W3CDTF">2025-10-15T13:50:05Z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0x010100FBB9328F85F6B344B5392371F9BCDA49</vt:lpwstr>
  </property>
  <property fmtid="{D5CDD505-2E9C-101B-9397-08002B2CF9AE}" pid="3" name="MediaServiceImageTags">
    <vt:lpwstr/>
  </property>
</Properties>
</file>