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irHelenDavis\Desktop\Committee Agendas\"/>
    </mc:Choice>
  </mc:AlternateContent>
  <xr:revisionPtr revIDLastSave="0" documentId="8_{98C8CA29-E3B4-4CA5-9A05-7D7421E07023}" xr6:coauthVersionLast="47" xr6:coauthVersionMax="47" xr10:uidLastSave="{00000000-0000-0000-0000-000000000000}"/>
  <bookViews>
    <workbookView xWindow="-23148" yWindow="-108" windowWidth="23256" windowHeight="12456" activeTab="3" xr2:uid="{C0E6912B-39B3-4ACB-94B2-BB455B70F4CC}"/>
  </bookViews>
  <sheets>
    <sheet name="Summary Sheet" sheetId="9" r:id="rId1"/>
    <sheet name="Administration  " sheetId="2" r:id="rId2"/>
    <sheet name="L &amp; A" sheetId="1" r:id="rId3"/>
    <sheet name="Town Hall" sheetId="4" r:id="rId4"/>
    <sheet name="Civic" sheetId="10" r:id="rId5"/>
    <sheet name="Events" sheetId="13" r:id="rId6"/>
    <sheet name="Placemaking " sheetId="14" r:id="rId7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4" l="1"/>
  <c r="J41" i="4"/>
  <c r="F41" i="4"/>
  <c r="G41" i="4"/>
  <c r="H41" i="4"/>
  <c r="I41" i="4"/>
  <c r="E41" i="4"/>
  <c r="F39" i="4"/>
  <c r="C13" i="9"/>
  <c r="G32" i="13"/>
  <c r="G20" i="13"/>
  <c r="G19" i="13"/>
  <c r="F19" i="13"/>
  <c r="E19" i="13"/>
  <c r="C27" i="13"/>
  <c r="C29" i="13"/>
  <c r="C32" i="13"/>
  <c r="D27" i="13"/>
  <c r="D29" i="13"/>
  <c r="D32" i="13"/>
  <c r="B20" i="13"/>
  <c r="G18" i="13"/>
  <c r="E18" i="13"/>
  <c r="F18" i="13"/>
  <c r="G39" i="4"/>
  <c r="E39" i="4"/>
  <c r="H40" i="4"/>
  <c r="I18" i="4"/>
  <c r="I19" i="4"/>
  <c r="I20" i="4"/>
  <c r="I21" i="4"/>
  <c r="I22" i="4"/>
  <c r="I25" i="4"/>
  <c r="I26" i="4"/>
  <c r="I39" i="4"/>
  <c r="J40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9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9" i="4"/>
  <c r="G4" i="14"/>
  <c r="F16" i="1"/>
  <c r="G16" i="1"/>
  <c r="E6" i="1"/>
  <c r="E10" i="2"/>
  <c r="F17" i="13"/>
  <c r="F6" i="10"/>
  <c r="F14" i="2"/>
  <c r="D7" i="2"/>
  <c r="D4" i="9"/>
  <c r="D7" i="1"/>
  <c r="D5" i="9"/>
  <c r="E5" i="2"/>
  <c r="E6" i="2"/>
  <c r="E7" i="2"/>
  <c r="C7" i="2"/>
  <c r="B17" i="10"/>
  <c r="B14" i="9"/>
  <c r="F5" i="10"/>
  <c r="F8" i="10"/>
  <c r="F9" i="10"/>
  <c r="F10" i="10"/>
  <c r="F11" i="10"/>
  <c r="F12" i="10"/>
  <c r="F13" i="10"/>
  <c r="F14" i="10"/>
  <c r="F15" i="10"/>
  <c r="F17" i="10"/>
  <c r="F14" i="9"/>
  <c r="G14" i="9"/>
  <c r="F13" i="9"/>
  <c r="B13" i="9"/>
  <c r="G13" i="9"/>
  <c r="F26" i="2"/>
  <c r="F34" i="2"/>
  <c r="F11" i="9"/>
  <c r="G11" i="9"/>
  <c r="F13" i="1"/>
  <c r="F27" i="1"/>
  <c r="F12" i="9"/>
  <c r="B12" i="9"/>
  <c r="G12" i="9"/>
  <c r="E13" i="9"/>
  <c r="D13" i="9"/>
  <c r="D20" i="13"/>
  <c r="C13" i="2"/>
  <c r="C34" i="2"/>
  <c r="H5" i="4"/>
  <c r="H6" i="4"/>
  <c r="H7" i="4"/>
  <c r="H8" i="4"/>
  <c r="H9" i="4"/>
  <c r="H10" i="4"/>
  <c r="H11" i="4"/>
  <c r="H12" i="4"/>
  <c r="H4" i="4"/>
  <c r="H13" i="4"/>
  <c r="E6" i="9"/>
  <c r="E4" i="1"/>
  <c r="E7" i="1"/>
  <c r="E5" i="9"/>
  <c r="E4" i="9"/>
  <c r="I5" i="2"/>
  <c r="E16" i="1"/>
  <c r="E11" i="2"/>
  <c r="C11" i="9"/>
  <c r="E4" i="14"/>
  <c r="E14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15" i="2"/>
  <c r="E12" i="2"/>
  <c r="E6" i="13"/>
  <c r="E7" i="13"/>
  <c r="E5" i="13"/>
  <c r="E12" i="13"/>
  <c r="F7" i="13"/>
  <c r="B24" i="9"/>
  <c r="G13" i="4"/>
  <c r="D6" i="9"/>
  <c r="F13" i="4"/>
  <c r="C6" i="9"/>
  <c r="E13" i="4"/>
  <c r="G22" i="2"/>
  <c r="F13" i="2"/>
  <c r="F23" i="13"/>
  <c r="F27" i="13"/>
  <c r="J10" i="4"/>
  <c r="J12" i="4"/>
  <c r="J5" i="4"/>
  <c r="J6" i="4"/>
  <c r="I7" i="4"/>
  <c r="J7" i="4"/>
  <c r="I8" i="4"/>
  <c r="J8" i="4"/>
  <c r="I9" i="4"/>
  <c r="J9" i="4"/>
  <c r="I11" i="4"/>
  <c r="J11" i="4"/>
  <c r="E17" i="1"/>
  <c r="F17" i="1"/>
  <c r="G17" i="1"/>
  <c r="E11" i="1"/>
  <c r="E12" i="1"/>
  <c r="E13" i="1"/>
  <c r="E14" i="1"/>
  <c r="E15" i="1"/>
  <c r="E18" i="1"/>
  <c r="E19" i="1"/>
  <c r="E20" i="1"/>
  <c r="E21" i="1"/>
  <c r="E22" i="1"/>
  <c r="E23" i="1"/>
  <c r="E24" i="1"/>
  <c r="E25" i="1"/>
  <c r="E26" i="1"/>
  <c r="E10" i="1"/>
  <c r="G26" i="2"/>
  <c r="E26" i="13"/>
  <c r="E25" i="13"/>
  <c r="E24" i="13"/>
  <c r="E13" i="13"/>
  <c r="E14" i="13"/>
  <c r="E15" i="13"/>
  <c r="E16" i="13"/>
  <c r="E17" i="13"/>
  <c r="E20" i="13"/>
  <c r="D13" i="2"/>
  <c r="D34" i="2"/>
  <c r="B16" i="9"/>
  <c r="F16" i="9"/>
  <c r="G7" i="13"/>
  <c r="G5" i="13"/>
  <c r="G26" i="13"/>
  <c r="G25" i="13"/>
  <c r="G24" i="13"/>
  <c r="G23" i="13"/>
  <c r="G12" i="10"/>
  <c r="G11" i="10"/>
  <c r="G7" i="10"/>
  <c r="G6" i="2"/>
  <c r="G11" i="1"/>
  <c r="G12" i="1"/>
  <c r="G6" i="1"/>
  <c r="G11" i="2"/>
  <c r="G12" i="2"/>
  <c r="G10" i="2"/>
  <c r="G13" i="2"/>
  <c r="C4" i="9"/>
  <c r="E23" i="13"/>
  <c r="E27" i="13"/>
  <c r="G16" i="9"/>
  <c r="C36" i="2"/>
  <c r="C8" i="13"/>
  <c r="C7" i="9"/>
  <c r="D8" i="13"/>
  <c r="D7" i="9"/>
  <c r="G17" i="13"/>
  <c r="G27" i="13"/>
  <c r="D27" i="1"/>
  <c r="D12" i="9"/>
  <c r="G33" i="2"/>
  <c r="G15" i="2"/>
  <c r="G16" i="2"/>
  <c r="G17" i="2"/>
  <c r="F18" i="2"/>
  <c r="G18" i="2"/>
  <c r="F19" i="2"/>
  <c r="G19" i="2"/>
  <c r="G20" i="2"/>
  <c r="G21" i="2"/>
  <c r="G23" i="2"/>
  <c r="F24" i="2"/>
  <c r="G24" i="2"/>
  <c r="F25" i="2"/>
  <c r="G25" i="2"/>
  <c r="G27" i="2"/>
  <c r="F28" i="2"/>
  <c r="G28" i="2"/>
  <c r="G29" i="2"/>
  <c r="F30" i="2"/>
  <c r="G30" i="2"/>
  <c r="F31" i="2"/>
  <c r="G31" i="2"/>
  <c r="G32" i="2"/>
  <c r="F5" i="2"/>
  <c r="C5" i="14"/>
  <c r="C16" i="9"/>
  <c r="D5" i="14"/>
  <c r="F5" i="14"/>
  <c r="C20" i="13"/>
  <c r="F13" i="13"/>
  <c r="G13" i="13"/>
  <c r="F14" i="13"/>
  <c r="G14" i="13"/>
  <c r="F15" i="13"/>
  <c r="G15" i="13"/>
  <c r="G16" i="13"/>
  <c r="F6" i="13"/>
  <c r="G6" i="13"/>
  <c r="F4" i="13"/>
  <c r="G8" i="13"/>
  <c r="F8" i="13"/>
  <c r="F7" i="9"/>
  <c r="G6" i="10"/>
  <c r="G8" i="10"/>
  <c r="G9" i="10"/>
  <c r="G10" i="10"/>
  <c r="G13" i="10"/>
  <c r="G14" i="10"/>
  <c r="G15" i="10"/>
  <c r="G16" i="10"/>
  <c r="G5" i="10"/>
  <c r="G17" i="10"/>
  <c r="E6" i="10"/>
  <c r="E7" i="10"/>
  <c r="E8" i="10"/>
  <c r="E9" i="10"/>
  <c r="E10" i="10"/>
  <c r="E11" i="10"/>
  <c r="E12" i="10"/>
  <c r="E13" i="10"/>
  <c r="E14" i="10"/>
  <c r="E15" i="10"/>
  <c r="E16" i="10"/>
  <c r="E5" i="10"/>
  <c r="C17" i="10"/>
  <c r="D17" i="10"/>
  <c r="I13" i="4"/>
  <c r="G13" i="1"/>
  <c r="F14" i="1"/>
  <c r="G14" i="1"/>
  <c r="G15" i="1"/>
  <c r="F18" i="1"/>
  <c r="G18" i="1"/>
  <c r="F19" i="1"/>
  <c r="G19" i="1"/>
  <c r="F20" i="1"/>
  <c r="G20" i="1"/>
  <c r="F21" i="1"/>
  <c r="G21" i="1"/>
  <c r="F22" i="1"/>
  <c r="G22" i="1"/>
  <c r="F23" i="1"/>
  <c r="G23" i="1"/>
  <c r="G24" i="1"/>
  <c r="G25" i="1"/>
  <c r="G26" i="1"/>
  <c r="F10" i="1"/>
  <c r="G10" i="1"/>
  <c r="F5" i="1"/>
  <c r="G5" i="1"/>
  <c r="C27" i="1"/>
  <c r="C12" i="9"/>
  <c r="C7" i="1"/>
  <c r="G27" i="1"/>
  <c r="D29" i="1"/>
  <c r="C29" i="1"/>
  <c r="C5" i="9"/>
  <c r="C8" i="9"/>
  <c r="G14" i="2"/>
  <c r="G34" i="2"/>
  <c r="J4" i="4"/>
  <c r="J13" i="4"/>
  <c r="F7" i="1"/>
  <c r="F5" i="9"/>
  <c r="G4" i="1"/>
  <c r="G7" i="1"/>
  <c r="G29" i="1"/>
  <c r="E8" i="13"/>
  <c r="F7" i="2"/>
  <c r="G5" i="2"/>
  <c r="G7" i="2"/>
  <c r="G36" i="2"/>
  <c r="C14" i="9"/>
  <c r="D14" i="9"/>
  <c r="G12" i="13"/>
  <c r="G29" i="13"/>
  <c r="G19" i="10"/>
  <c r="D36" i="2"/>
  <c r="E17" i="10"/>
  <c r="F29" i="1"/>
  <c r="G32" i="1"/>
  <c r="E27" i="1"/>
  <c r="E12" i="9"/>
  <c r="E29" i="1"/>
  <c r="F4" i="9"/>
  <c r="F36" i="2"/>
  <c r="D15" i="9"/>
  <c r="C15" i="9"/>
  <c r="E14" i="9"/>
  <c r="D8" i="9"/>
  <c r="D11" i="9"/>
  <c r="F6" i="9"/>
  <c r="E29" i="13"/>
  <c r="E32" i="13"/>
  <c r="D17" i="9"/>
  <c r="D19" i="9"/>
  <c r="C17" i="9"/>
  <c r="C19" i="9"/>
  <c r="E15" i="9"/>
  <c r="F8" i="9"/>
  <c r="B8" i="13"/>
  <c r="B7" i="9"/>
  <c r="C23" i="4"/>
  <c r="D39" i="4"/>
  <c r="C39" i="4"/>
  <c r="B39" i="4"/>
  <c r="B13" i="2"/>
  <c r="E13" i="2"/>
  <c r="E34" i="2"/>
  <c r="E36" i="2"/>
  <c r="B34" i="2"/>
  <c r="B11" i="9"/>
  <c r="B27" i="13"/>
  <c r="B5" i="14"/>
  <c r="B13" i="4"/>
  <c r="C13" i="4"/>
  <c r="B27" i="1"/>
  <c r="B7" i="1"/>
  <c r="B5" i="9"/>
  <c r="B7" i="2"/>
  <c r="B4" i="9"/>
  <c r="D26" i="4"/>
  <c r="D25" i="4"/>
  <c r="D24" i="4"/>
  <c r="D22" i="4"/>
  <c r="D21" i="4"/>
  <c r="D20" i="4"/>
  <c r="D18" i="4"/>
  <c r="D17" i="4"/>
  <c r="D11" i="4"/>
  <c r="D9" i="4"/>
  <c r="D8" i="4"/>
  <c r="D7" i="4"/>
  <c r="D6" i="4"/>
  <c r="D5" i="4"/>
  <c r="D4" i="4"/>
  <c r="B6" i="9"/>
  <c r="D19" i="4"/>
  <c r="G5" i="9"/>
  <c r="G4" i="9"/>
  <c r="B8" i="9"/>
  <c r="G6" i="9"/>
  <c r="E11" i="9"/>
  <c r="E17" i="9"/>
  <c r="B29" i="1"/>
  <c r="B29" i="13"/>
  <c r="B15" i="9"/>
  <c r="D13" i="4"/>
  <c r="B36" i="2"/>
  <c r="G40" i="2"/>
  <c r="D23" i="4"/>
  <c r="B32" i="13"/>
  <c r="B17" i="9"/>
  <c r="B19" i="9"/>
  <c r="G7" i="9"/>
  <c r="G8" i="9"/>
  <c r="E7" i="9"/>
  <c r="E8" i="9"/>
  <c r="E19" i="9"/>
  <c r="F20" i="13"/>
  <c r="F29" i="13"/>
  <c r="F32" i="13"/>
  <c r="F15" i="9"/>
  <c r="G36" i="13"/>
  <c r="F17" i="9"/>
  <c r="F19" i="9"/>
  <c r="G15" i="9"/>
  <c r="G17" i="9"/>
  <c r="G19" i="9"/>
  <c r="B25" i="9"/>
  <c r="B2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Clair Helen Davis</author>
  </authors>
  <commentList>
    <comment ref="F33" authorId="0" shapeId="0" xr:uid="{CEDF643D-1043-4462-A1A3-1B86352956A5}">
      <text>
        <r>
          <rPr>
            <sz val="11"/>
            <color theme="1"/>
            <rFont val="Calibri"/>
            <family val="2"/>
            <scheme val="minor"/>
          </rPr>
          <t xml:space="preserve">Clair Helen Davis:
</t>
        </r>
      </text>
    </comment>
  </commentList>
</comments>
</file>

<file path=xl/sharedStrings.xml><?xml version="1.0" encoding="utf-8"?>
<sst xmlns="http://schemas.openxmlformats.org/spreadsheetml/2006/main" count="297" uniqueCount="202">
  <si>
    <t xml:space="preserve">Summary Sheet </t>
  </si>
  <si>
    <t>Budget 2025/26</t>
  </si>
  <si>
    <t>To Date</t>
  </si>
  <si>
    <t xml:space="preserve">Variance to Budget </t>
  </si>
  <si>
    <t xml:space="preserve">End of year Forecast </t>
  </si>
  <si>
    <t>Forecast v Budget Variance</t>
  </si>
  <si>
    <t>Notes</t>
  </si>
  <si>
    <t>Income</t>
  </si>
  <si>
    <t>Admin</t>
  </si>
  <si>
    <t xml:space="preserve">VAT Refunds not included in Income as it is not an income </t>
  </si>
  <si>
    <t xml:space="preserve">L &amp; A </t>
  </si>
  <si>
    <t>Town Hall</t>
  </si>
  <si>
    <t xml:space="preserve">Events </t>
  </si>
  <si>
    <t>Total Income</t>
  </si>
  <si>
    <t xml:space="preserve">removed Civic and Placemaking as no income </t>
  </si>
  <si>
    <t xml:space="preserve">Expenditure </t>
  </si>
  <si>
    <t>Civic</t>
  </si>
  <si>
    <t xml:space="preserve">Placemaking </t>
  </si>
  <si>
    <t>Total Expenditure</t>
  </si>
  <si>
    <r>
      <t>Net</t>
    </r>
    <r>
      <rPr>
        <b/>
        <sz val="12"/>
        <color rgb="FFFF0000"/>
        <rFont val="Arial"/>
        <family val="2"/>
      </rPr>
      <t xml:space="preserve"> (Expenditure)</t>
    </r>
    <r>
      <rPr>
        <b/>
        <sz val="12"/>
        <color theme="1"/>
        <rFont val="Arial"/>
        <family val="2"/>
      </rPr>
      <t xml:space="preserve"> / income </t>
    </r>
  </si>
  <si>
    <t>Reserves</t>
  </si>
  <si>
    <t>Opening free reserves</t>
  </si>
  <si>
    <t xml:space="preserve">Earmarked Reserves </t>
  </si>
  <si>
    <t>Total Opening Reserves</t>
  </si>
  <si>
    <r>
      <rPr>
        <sz val="12"/>
        <color rgb="FF000000"/>
        <rFont val="Arial"/>
        <family val="2"/>
      </rPr>
      <t xml:space="preserve">Forecast Underspend </t>
    </r>
    <r>
      <rPr>
        <sz val="12"/>
        <color rgb="FFFF0000"/>
        <rFont val="Arial"/>
        <family val="2"/>
      </rPr>
      <t>(Overspend</t>
    </r>
    <r>
      <rPr>
        <sz val="12"/>
        <color rgb="FF000000"/>
        <rFont val="Arial"/>
        <family val="2"/>
      </rPr>
      <t>)</t>
    </r>
  </si>
  <si>
    <t>Forecast Reserves at 31 March 2026</t>
  </si>
  <si>
    <t xml:space="preserve">Administration </t>
  </si>
  <si>
    <t xml:space="preserve">Income </t>
  </si>
  <si>
    <t xml:space="preserve">Precept </t>
  </si>
  <si>
    <t xml:space="preserve">Interest </t>
  </si>
  <si>
    <t>interest rates expect to stay the same or reduce only slightly</t>
  </si>
  <si>
    <t xml:space="preserve">Income Total </t>
  </si>
  <si>
    <t> </t>
  </si>
  <si>
    <t>Salaries/PAYE/Pension</t>
  </si>
  <si>
    <t>saving of chief officer salary  started later</t>
  </si>
  <si>
    <t>National insurance</t>
  </si>
  <si>
    <t xml:space="preserve">Pension contributions </t>
  </si>
  <si>
    <t xml:space="preserve">Total Salaries </t>
  </si>
  <si>
    <t>Temporary Staff/Contractors</t>
  </si>
  <si>
    <t>CO recruitment costs +mentoring</t>
  </si>
  <si>
    <t xml:space="preserve">Staff/Councillor Expenses </t>
  </si>
  <si>
    <t>Comms and Social media retainer</t>
  </si>
  <si>
    <t xml:space="preserve">twice in one month as fell on weekend </t>
  </si>
  <si>
    <t xml:space="preserve">Stationery </t>
  </si>
  <si>
    <t>Postage</t>
  </si>
  <si>
    <t>Photocopier</t>
  </si>
  <si>
    <t xml:space="preserve">Membership  </t>
  </si>
  <si>
    <t xml:space="preserve">one voice wales, slcc, iccm </t>
  </si>
  <si>
    <t>Legal Fees</t>
  </si>
  <si>
    <t>Legal Confidential waste</t>
  </si>
  <si>
    <t xml:space="preserve">Elections </t>
  </si>
  <si>
    <t>Election August 2025</t>
  </si>
  <si>
    <t xml:space="preserve">Training </t>
  </si>
  <si>
    <t xml:space="preserve">£350 refunded from SLCC for Clair's Cilca course </t>
  </si>
  <si>
    <t>Audit</t>
  </si>
  <si>
    <t xml:space="preserve">EA inv to come </t>
  </si>
  <si>
    <t>Telephones</t>
  </si>
  <si>
    <t xml:space="preserve">Insurance </t>
  </si>
  <si>
    <t xml:space="preserve">one off payment </t>
  </si>
  <si>
    <t xml:space="preserve">ICT support </t>
  </si>
  <si>
    <t xml:space="preserve">ICT equipment </t>
  </si>
  <si>
    <t>Software Costs</t>
  </si>
  <si>
    <t xml:space="preserve">Mileage </t>
  </si>
  <si>
    <t>use of own van whilst council van off road and attending conferences and meetings</t>
  </si>
  <si>
    <t>Financial Aid for Community Organisations</t>
  </si>
  <si>
    <t>Health &amp; Safety</t>
  </si>
  <si>
    <t>Health &amp; Safety inspections to ensure Town Hall is legally compliant</t>
  </si>
  <si>
    <t xml:space="preserve">Bank Charge </t>
  </si>
  <si>
    <t xml:space="preserve">Bank Service charge </t>
  </si>
  <si>
    <t xml:space="preserve">Expenditure Total </t>
  </si>
  <si>
    <t>check</t>
  </si>
  <si>
    <t xml:space="preserve">Leisure &amp; Amenities </t>
  </si>
  <si>
    <t xml:space="preserve"> Budget 2025/26</t>
  </si>
  <si>
    <t xml:space="preserve">Limes Cemetery </t>
  </si>
  <si>
    <t xml:space="preserve">prudent forecast based on to date forcast </t>
  </si>
  <si>
    <t>Play Equip Grant</t>
  </si>
  <si>
    <t>£0</t>
  </si>
  <si>
    <t>S106 Monies</t>
  </si>
  <si>
    <t>"Puddlegate"</t>
  </si>
  <si>
    <t xml:space="preserve">Limes Shed  </t>
  </si>
  <si>
    <t>Repair to Limes est cost £14000 using Holycross budget</t>
  </si>
  <si>
    <t>Holycross Church Yard</t>
  </si>
  <si>
    <t xml:space="preserve">Southgate Park </t>
  </si>
  <si>
    <t>Repair to wall</t>
  </si>
  <si>
    <t xml:space="preserve">Tree Maintenance </t>
  </si>
  <si>
    <t xml:space="preserve">tree survey in November </t>
  </si>
  <si>
    <t xml:space="preserve">Grounds Maintenance </t>
  </si>
  <si>
    <t>bushcutter and water presure cleaner</t>
  </si>
  <si>
    <t>New Play Equipment</t>
  </si>
  <si>
    <t>Grant received 2024-25 but costs incurred 2025-26</t>
  </si>
  <si>
    <t>Play Equip Maintenance</t>
  </si>
  <si>
    <t xml:space="preserve">Bench Maintenance </t>
  </si>
  <si>
    <t>Bio-diversity</t>
  </si>
  <si>
    <t>hanging baskets and plants etc</t>
  </si>
  <si>
    <t xml:space="preserve">Grass Cutting </t>
  </si>
  <si>
    <t>Monthly &amp; Annual  Playground Inspection</t>
  </si>
  <si>
    <t>Bin Collection</t>
  </si>
  <si>
    <t xml:space="preserve">War Memorial Maintenance </t>
  </si>
  <si>
    <t>Van  Lease</t>
  </si>
  <si>
    <t>repairs + lease</t>
  </si>
  <si>
    <t>Van Fuel/electric</t>
  </si>
  <si>
    <t xml:space="preserve">Electric Charger Point and reconect electricity </t>
  </si>
  <si>
    <t>Allotments (new cost code)</t>
  </si>
  <si>
    <t xml:space="preserve">gate prep, work completed. </t>
  </si>
  <si>
    <t>Check</t>
  </si>
  <si>
    <t>Budget 2024/25</t>
  </si>
  <si>
    <t>End of Year Forecast 2024/25</t>
  </si>
  <si>
    <t xml:space="preserve">Variance to Budget 24/25 to Forecast </t>
  </si>
  <si>
    <t xml:space="preserve">To Date </t>
  </si>
  <si>
    <t>Main Hall</t>
  </si>
  <si>
    <t>Lesser Hall</t>
  </si>
  <si>
    <t>Council Chamber/Weddings</t>
  </si>
  <si>
    <t>Robing Room</t>
  </si>
  <si>
    <t>Cowbridge Cinema</t>
  </si>
  <si>
    <t xml:space="preserve">Community Group looking to start in Autumn </t>
  </si>
  <si>
    <t xml:space="preserve">Town Hall Urgent Repair Works </t>
  </si>
  <si>
    <t>Charter Trust Grant</t>
  </si>
  <si>
    <t>Grant towards EOI for Heritage Lottery</t>
  </si>
  <si>
    <t>Town Hall Roof</t>
  </si>
  <si>
    <t>still to confirm the CADW grant of £17,000</t>
  </si>
  <si>
    <t>Insurance Claim money for roof</t>
  </si>
  <si>
    <t xml:space="preserve">insurance claim is in waiting to see how much </t>
  </si>
  <si>
    <t xml:space="preserve">Mayor's Parlour/ History Room </t>
  </si>
  <si>
    <t>History Room will be refurbhised along with the Town Hall Refurbishment. £6,000 has been vired from History Room to Consultancy Fees for the Architect's EOI charge</t>
  </si>
  <si>
    <t xml:space="preserve">need to fix tiles  £2,340 </t>
  </si>
  <si>
    <t>Music/Video License</t>
  </si>
  <si>
    <t>Projector</t>
  </si>
  <si>
    <t xml:space="preserve">Equipment </t>
  </si>
  <si>
    <t>non compliant H &amp; S Equipment</t>
  </si>
  <si>
    <t>Business Rates</t>
  </si>
  <si>
    <t>Consultancy Fees</t>
  </si>
  <si>
    <t>Consultancy fees for EOI now includes architects design drawings needed, EOI estimate £6,000, vired from History Room</t>
  </si>
  <si>
    <t>Utilities</t>
  </si>
  <si>
    <t>Contract with British Gas Lite ended, switched over to EDF without DCO knowledge. Debt accrued which required payment</t>
  </si>
  <si>
    <t>Hygiene &amp; Cleaning</t>
  </si>
  <si>
    <t xml:space="preserve">Marriage License </t>
  </si>
  <si>
    <t>marriaage  licence not due until December 2027</t>
  </si>
  <si>
    <t>Clock Maintenance/Service/Repair</t>
  </si>
  <si>
    <t>Window Cleaning</t>
  </si>
  <si>
    <t>Lift Maintenance/Service/Repair</t>
  </si>
  <si>
    <t xml:space="preserve">Boiler Maintenance/Service </t>
  </si>
  <si>
    <t xml:space="preserve">Locks </t>
  </si>
  <si>
    <t xml:space="preserve">Flags and Poles maintenance </t>
  </si>
  <si>
    <t>General Repairs was Maintenance Repairs</t>
  </si>
  <si>
    <t>Total</t>
  </si>
  <si>
    <t xml:space="preserve">No Income </t>
  </si>
  <si>
    <t>Expenditure</t>
  </si>
  <si>
    <t xml:space="preserve">Mayoral Allowance </t>
  </si>
  <si>
    <t xml:space="preserve">Senior Members Allowance </t>
  </si>
  <si>
    <t>Members Allowance</t>
  </si>
  <si>
    <t>Mayors Chain/Badges</t>
  </si>
  <si>
    <t>Civic Sunday</t>
  </si>
  <si>
    <t>Remembrance Sunday</t>
  </si>
  <si>
    <t>Orders of Service (around 100 people) - £250</t>
  </si>
  <si>
    <t>Mayor Making</t>
  </si>
  <si>
    <t xml:space="preserve">additional cost from fomer mayor funeral </t>
  </si>
  <si>
    <t>Road closure</t>
  </si>
  <si>
    <t>May Day</t>
  </si>
  <si>
    <t>Bugler</t>
  </si>
  <si>
    <t>Ceremonial attire (new cost code)</t>
  </si>
  <si>
    <t xml:space="preserve">plan to purchase more robes (too expensive dry clean instead) </t>
  </si>
  <si>
    <t>Bagpiper</t>
  </si>
  <si>
    <t>Publicity (new cost code previously in admin)</t>
  </si>
  <si>
    <t>Poppies over the door</t>
  </si>
  <si>
    <t>Photography (new cost code previously in admin)</t>
  </si>
  <si>
    <t>Buffet</t>
  </si>
  <si>
    <t>Special Events</t>
  </si>
  <si>
    <t xml:space="preserve">Wreath  for VJ Day+ VE + refreshments </t>
  </si>
  <si>
    <t>Drinks</t>
  </si>
  <si>
    <t>Events</t>
  </si>
  <si>
    <t>Shared Prosperity Fund</t>
  </si>
  <si>
    <t xml:space="preserve">no SPF  from the Vale </t>
  </si>
  <si>
    <t xml:space="preserve">Christmas Market </t>
  </si>
  <si>
    <t>Market moved indoors to Town hall so less expenses on security etc</t>
  </si>
  <si>
    <t>Christmas Grotto</t>
  </si>
  <si>
    <t xml:space="preserve">Eventbrite took until June to pay ticket money </t>
  </si>
  <si>
    <t xml:space="preserve">May Fayre Stalls </t>
  </si>
  <si>
    <t>Christmas Events</t>
  </si>
  <si>
    <t xml:space="preserve">Reindeer </t>
  </si>
  <si>
    <t xml:space="preserve">live reindeer extra costs </t>
  </si>
  <si>
    <t>Christmas Road Closure</t>
  </si>
  <si>
    <t>Christmas Stage and Sound</t>
  </si>
  <si>
    <t>Christmas Markets</t>
  </si>
  <si>
    <t>Christmas Laser Light Show</t>
  </si>
  <si>
    <t xml:space="preserve">community group are arranging this new attraction </t>
  </si>
  <si>
    <t>Hire/Purchase Lights</t>
  </si>
  <si>
    <t>Christmas Lights Installation</t>
  </si>
  <si>
    <t>Christmas Sub Total</t>
  </si>
  <si>
    <t>Other Events</t>
  </si>
  <si>
    <t xml:space="preserve">May Fayre </t>
  </si>
  <si>
    <t xml:space="preserve">1st year support to Community Group with reindeers and lazer </t>
  </si>
  <si>
    <t>Photography  (new cost code previously in admin)</t>
  </si>
  <si>
    <t>refunded by RBL for VJ day</t>
  </si>
  <si>
    <t>May Fayre &amp; Other Events Sub Total</t>
  </si>
  <si>
    <t>Placemaking</t>
  </si>
  <si>
    <t>Placemaking Projects</t>
  </si>
  <si>
    <t>Expenditure Total</t>
  </si>
  <si>
    <t>£3800</t>
  </si>
  <si>
    <t>October</t>
  </si>
  <si>
    <t>Management Accounts October 2025</t>
  </si>
  <si>
    <t>refund on training from SLCC £291.67</t>
  </si>
  <si>
    <t>Placemaking Launch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</si>
</sst>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8" formatCode="&quot;£&quot;#,##0.00;[Red]\-&quot;£&quot;#,##0.00"/>
    <numFmt numFmtId="164" formatCode="&quot;£&quot;#,##0_);[Red]\(&quot;£&quot;#,##0\)"/>
    <numFmt numFmtId="165" formatCode="&quot;£&quot;#,##0.00"/>
    <numFmt numFmtId="166" formatCode="&quot;£&quot;#,##0"/>
    <numFmt numFmtId="167" formatCode="&quot;$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5" tint="0.7999816888943144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2"/>
      <color rgb="FF00B050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FFFFF"/>
        <bgColor rgb="FF000000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7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vertical="center"/>
    </xf>
    <xf numFmtId="164" fontId="1" fillId="0" borderId="0" xfId="0" applyNumberFormat="1" applyFont="1"/>
    <xf numFmtId="164" fontId="1" fillId="2" borderId="0" xfId="0" applyNumberFormat="1" applyFont="1" applyFill="1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/>
    <xf numFmtId="164" fontId="1" fillId="2" borderId="1" xfId="0" applyNumberFormat="1" applyFont="1" applyFill="1" applyBorder="1"/>
    <xf numFmtId="164" fontId="1" fillId="0" borderId="3" xfId="0" applyNumberFormat="1" applyFont="1" applyBorder="1"/>
    <xf numFmtId="38" fontId="8" fillId="0" borderId="9" xfId="0" applyNumberFormat="1" applyFont="1" applyBorder="1"/>
    <xf numFmtId="38" fontId="1" fillId="0" borderId="0" xfId="0" applyNumberFormat="1" applyFont="1"/>
    <xf numFmtId="38" fontId="1" fillId="0" borderId="1" xfId="0" applyNumberFormat="1" applyFont="1" applyBorder="1" applyAlignment="1">
      <alignment wrapText="1"/>
    </xf>
    <xf numFmtId="38" fontId="1" fillId="0" borderId="6" xfId="0" applyNumberFormat="1" applyFont="1" applyBorder="1" applyAlignment="1">
      <alignment vertical="center" wrapText="1"/>
    </xf>
    <xf numFmtId="38" fontId="1" fillId="3" borderId="0" xfId="0" applyNumberFormat="1" applyFont="1" applyFill="1"/>
    <xf numFmtId="38" fontId="1" fillId="0" borderId="13" xfId="0" applyNumberFormat="1" applyFont="1" applyBorder="1"/>
    <xf numFmtId="38" fontId="1" fillId="2" borderId="13" xfId="0" applyNumberFormat="1" applyFont="1" applyFill="1" applyBorder="1"/>
    <xf numFmtId="38" fontId="1" fillId="0" borderId="13" xfId="0" applyNumberFormat="1" applyFont="1" applyBorder="1" applyAlignment="1">
      <alignment wrapText="1"/>
    </xf>
    <xf numFmtId="38" fontId="1" fillId="2" borderId="0" xfId="0" applyNumberFormat="1" applyFont="1" applyFill="1"/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right" vertical="center"/>
    </xf>
    <xf numFmtId="164" fontId="1" fillId="6" borderId="1" xfId="0" applyNumberFormat="1" applyFont="1" applyFill="1" applyBorder="1"/>
    <xf numFmtId="164" fontId="1" fillId="0" borderId="8" xfId="0" applyNumberFormat="1" applyFont="1" applyBorder="1"/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9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3" fillId="6" borderId="0" xfId="0" applyNumberFormat="1" applyFont="1" applyFill="1" applyAlignment="1">
      <alignment horizontal="right"/>
    </xf>
    <xf numFmtId="38" fontId="1" fillId="0" borderId="9" xfId="0" applyNumberFormat="1" applyFont="1" applyBorder="1" applyAlignment="1">
      <alignment horizontal="right"/>
    </xf>
    <xf numFmtId="38" fontId="1" fillId="0" borderId="1" xfId="0" applyNumberFormat="1" applyFont="1" applyBorder="1" applyAlignment="1">
      <alignment horizontal="right"/>
    </xf>
    <xf numFmtId="38" fontId="3" fillId="6" borderId="1" xfId="0" applyNumberFormat="1" applyFont="1" applyFill="1" applyBorder="1" applyAlignment="1">
      <alignment horizontal="right"/>
    </xf>
    <xf numFmtId="38" fontId="1" fillId="0" borderId="13" xfId="0" applyNumberFormat="1" applyFont="1" applyBorder="1" applyAlignment="1">
      <alignment horizontal="right"/>
    </xf>
    <xf numFmtId="164" fontId="3" fillId="6" borderId="1" xfId="0" applyNumberFormat="1" applyFont="1" applyFill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3" fillId="6" borderId="18" xfId="0" applyNumberFormat="1" applyFont="1" applyFill="1" applyBorder="1" applyAlignment="1">
      <alignment horizontal="right" vertical="center"/>
    </xf>
    <xf numFmtId="164" fontId="3" fillId="0" borderId="26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 vertical="center"/>
    </xf>
    <xf numFmtId="164" fontId="1" fillId="2" borderId="17" xfId="0" applyNumberFormat="1" applyFont="1" applyFill="1" applyBorder="1" applyAlignment="1">
      <alignment vertical="center"/>
    </xf>
    <xf numFmtId="38" fontId="1" fillId="0" borderId="1" xfId="0" applyNumberFormat="1" applyFont="1" applyBorder="1" applyAlignment="1">
      <alignment vertical="center" wrapText="1"/>
    </xf>
    <xf numFmtId="38" fontId="1" fillId="0" borderId="0" xfId="0" applyNumberFormat="1" applyFont="1" applyAlignment="1">
      <alignment vertical="center"/>
    </xf>
    <xf numFmtId="38" fontId="1" fillId="3" borderId="0" xfId="0" applyNumberFormat="1" applyFont="1" applyFill="1" applyAlignment="1">
      <alignment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vertical="center" wrapText="1"/>
    </xf>
    <xf numFmtId="164" fontId="1" fillId="2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7" fillId="0" borderId="9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right"/>
    </xf>
    <xf numFmtId="164" fontId="4" fillId="6" borderId="9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7" fillId="0" borderId="12" xfId="0" applyNumberFormat="1" applyFont="1" applyBorder="1" applyAlignment="1">
      <alignment horizontal="left" wrapText="1"/>
    </xf>
    <xf numFmtId="164" fontId="3" fillId="0" borderId="12" xfId="0" applyNumberFormat="1" applyFont="1" applyBorder="1" applyAlignment="1">
      <alignment horizontal="left" wrapText="1"/>
    </xf>
    <xf numFmtId="164" fontId="4" fillId="5" borderId="9" xfId="0" applyNumberFormat="1" applyFont="1" applyFill="1" applyBorder="1" applyAlignment="1">
      <alignment horizontal="right"/>
    </xf>
    <xf numFmtId="164" fontId="4" fillId="5" borderId="0" xfId="0" applyNumberFormat="1" applyFont="1" applyFill="1" applyAlignment="1">
      <alignment horizontal="left" wrapText="1"/>
    </xf>
    <xf numFmtId="164" fontId="4" fillId="7" borderId="9" xfId="0" applyNumberFormat="1" applyFont="1" applyFill="1" applyBorder="1" applyAlignment="1">
      <alignment horizontal="right"/>
    </xf>
    <xf numFmtId="164" fontId="7" fillId="0" borderId="0" xfId="0" applyNumberFormat="1" applyFont="1"/>
    <xf numFmtId="164" fontId="6" fillId="0" borderId="0" xfId="0" applyNumberFormat="1" applyFont="1" applyAlignment="1">
      <alignment horizontal="right"/>
    </xf>
    <xf numFmtId="164" fontId="3" fillId="6" borderId="20" xfId="0" applyNumberFormat="1" applyFont="1" applyFill="1" applyBorder="1" applyAlignment="1">
      <alignment horizontal="right"/>
    </xf>
    <xf numFmtId="164" fontId="7" fillId="0" borderId="9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left" vertical="center" wrapText="1"/>
    </xf>
    <xf numFmtId="164" fontId="7" fillId="0" borderId="27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center" vertical="center"/>
    </xf>
    <xf numFmtId="164" fontId="4" fillId="6" borderId="18" xfId="0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right"/>
    </xf>
    <xf numFmtId="164" fontId="7" fillId="2" borderId="12" xfId="0" applyNumberFormat="1" applyFont="1" applyFill="1" applyBorder="1" applyAlignment="1">
      <alignment horizontal="right" vertical="center"/>
    </xf>
    <xf numFmtId="38" fontId="1" fillId="0" borderId="6" xfId="0" applyNumberFormat="1" applyFont="1" applyBorder="1" applyAlignment="1">
      <alignment wrapText="1"/>
    </xf>
    <xf numFmtId="164" fontId="1" fillId="2" borderId="24" xfId="0" applyNumberFormat="1" applyFont="1" applyFill="1" applyBorder="1" applyAlignment="1">
      <alignment vertical="center"/>
    </xf>
    <xf numFmtId="164" fontId="3" fillId="6" borderId="2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right"/>
    </xf>
    <xf numFmtId="164" fontId="4" fillId="5" borderId="0" xfId="0" applyNumberFormat="1" applyFont="1" applyFill="1" applyAlignment="1">
      <alignment horizontal="right"/>
    </xf>
    <xf numFmtId="164" fontId="4" fillId="6" borderId="25" xfId="0" applyNumberFormat="1" applyFont="1" applyFill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left"/>
    </xf>
    <xf numFmtId="164" fontId="7" fillId="2" borderId="1" xfId="0" applyNumberFormat="1" applyFont="1" applyFill="1" applyBorder="1" applyAlignment="1">
      <alignment horizontal="right" vertical="center"/>
    </xf>
    <xf numFmtId="164" fontId="3" fillId="6" borderId="3" xfId="0" applyNumberFormat="1" applyFont="1" applyFill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1" xfId="0" applyFont="1" applyBorder="1"/>
    <xf numFmtId="164" fontId="4" fillId="7" borderId="9" xfId="0" applyNumberFormat="1" applyFont="1" applyFill="1" applyBorder="1" applyAlignment="1">
      <alignment horizontal="right" wrapText="1"/>
    </xf>
    <xf numFmtId="164" fontId="1" fillId="2" borderId="5" xfId="0" applyNumberFormat="1" applyFont="1" applyFill="1" applyBorder="1"/>
    <xf numFmtId="164" fontId="3" fillId="2" borderId="14" xfId="0" applyNumberFormat="1" applyFont="1" applyFill="1" applyBorder="1"/>
    <xf numFmtId="164" fontId="3" fillId="2" borderId="1" xfId="0" applyNumberFormat="1" applyFont="1" applyFill="1" applyBorder="1" applyAlignment="1">
      <alignment vertical="justify"/>
    </xf>
    <xf numFmtId="164" fontId="1" fillId="2" borderId="5" xfId="0" applyNumberFormat="1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2" borderId="11" xfId="0" applyNumberFormat="1" applyFont="1" applyFill="1" applyBorder="1"/>
    <xf numFmtId="164" fontId="6" fillId="2" borderId="0" xfId="0" applyNumberFormat="1" applyFont="1" applyFill="1"/>
    <xf numFmtId="164" fontId="7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right"/>
    </xf>
    <xf numFmtId="164" fontId="7" fillId="2" borderId="12" xfId="0" applyNumberFormat="1" applyFont="1" applyFill="1" applyBorder="1" applyAlignment="1">
      <alignment horizontal="right"/>
    </xf>
    <xf numFmtId="164" fontId="4" fillId="2" borderId="15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164" fontId="1" fillId="2" borderId="1" xfId="0" applyNumberFormat="1" applyFont="1" applyFill="1" applyBorder="1" applyAlignment="1">
      <alignment horizontal="right" vertical="center"/>
    </xf>
    <xf numFmtId="164" fontId="7" fillId="0" borderId="6" xfId="0" applyNumberFormat="1" applyFont="1" applyBorder="1" applyAlignment="1">
      <alignment horizontal="left" wrapText="1"/>
    </xf>
    <xf numFmtId="164" fontId="7" fillId="0" borderId="33" xfId="0" applyNumberFormat="1" applyFont="1" applyBorder="1" applyAlignment="1">
      <alignment horizontal="left" wrapText="1"/>
    </xf>
    <xf numFmtId="0" fontId="4" fillId="7" borderId="25" xfId="0" applyFont="1" applyFill="1" applyBorder="1" applyAlignment="1">
      <alignment horizontal="right"/>
    </xf>
    <xf numFmtId="165" fontId="4" fillId="5" borderId="1" xfId="0" applyNumberFormat="1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center"/>
    </xf>
    <xf numFmtId="164" fontId="4" fillId="7" borderId="18" xfId="0" applyNumberFormat="1" applyFont="1" applyFill="1" applyBorder="1" applyAlignment="1">
      <alignment vertical="center"/>
    </xf>
    <xf numFmtId="164" fontId="3" fillId="6" borderId="2" xfId="0" applyNumberFormat="1" applyFont="1" applyFill="1" applyBorder="1" applyAlignment="1">
      <alignment vertical="center"/>
    </xf>
    <xf numFmtId="164" fontId="1" fillId="6" borderId="0" xfId="0" applyNumberFormat="1" applyFont="1" applyFill="1"/>
    <xf numFmtId="0" fontId="3" fillId="6" borderId="18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right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38" fontId="4" fillId="6" borderId="19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164" fontId="4" fillId="6" borderId="18" xfId="0" applyNumberFormat="1" applyFont="1" applyFill="1" applyBorder="1" applyAlignment="1">
      <alignment horizontal="center" vertical="center" wrapText="1"/>
    </xf>
    <xf numFmtId="164" fontId="4" fillId="7" borderId="18" xfId="0" applyNumberFormat="1" applyFont="1" applyFill="1" applyBorder="1" applyAlignment="1">
      <alignment horizontal="center" vertical="center"/>
    </xf>
    <xf numFmtId="164" fontId="3" fillId="6" borderId="29" xfId="0" applyNumberFormat="1" applyFont="1" applyFill="1" applyBorder="1"/>
    <xf numFmtId="164" fontId="4" fillId="6" borderId="25" xfId="0" applyNumberFormat="1" applyFont="1" applyFill="1" applyBorder="1" applyAlignment="1">
      <alignment horizontal="center" vertical="center" wrapText="1"/>
    </xf>
    <xf numFmtId="164" fontId="4" fillId="7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wrapText="1"/>
    </xf>
    <xf numFmtId="164" fontId="7" fillId="2" borderId="27" xfId="0" applyNumberFormat="1" applyFont="1" applyFill="1" applyBorder="1" applyAlignment="1">
      <alignment horizontal="right" vertical="center"/>
    </xf>
    <xf numFmtId="164" fontId="7" fillId="2" borderId="10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4" fontId="3" fillId="6" borderId="28" xfId="0" applyNumberFormat="1" applyFont="1" applyFill="1" applyBorder="1" applyAlignment="1">
      <alignment horizontal="right"/>
    </xf>
    <xf numFmtId="164" fontId="4" fillId="6" borderId="22" xfId="0" applyNumberFormat="1" applyFont="1" applyFill="1" applyBorder="1" applyAlignment="1">
      <alignment horizontal="right"/>
    </xf>
    <xf numFmtId="164" fontId="3" fillId="6" borderId="23" xfId="0" applyNumberFormat="1" applyFont="1" applyFill="1" applyBorder="1" applyAlignment="1">
      <alignment horizontal="right"/>
    </xf>
    <xf numFmtId="164" fontId="4" fillId="6" borderId="18" xfId="0" applyNumberFormat="1" applyFont="1" applyFill="1" applyBorder="1" applyAlignment="1">
      <alignment horizontal="right"/>
    </xf>
    <xf numFmtId="164" fontId="11" fillId="2" borderId="6" xfId="0" applyNumberFormat="1" applyFont="1" applyFill="1" applyBorder="1" applyAlignment="1">
      <alignment horizontal="right"/>
    </xf>
    <xf numFmtId="164" fontId="3" fillId="7" borderId="18" xfId="0" applyNumberFormat="1" applyFont="1" applyFill="1" applyBorder="1" applyAlignment="1">
      <alignment horizontal="right"/>
    </xf>
    <xf numFmtId="164" fontId="7" fillId="0" borderId="16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left" wrapText="1"/>
    </xf>
    <xf numFmtId="164" fontId="4" fillId="6" borderId="28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 vertical="center"/>
    </xf>
    <xf numFmtId="165" fontId="3" fillId="6" borderId="34" xfId="0" applyNumberFormat="1" applyFont="1" applyFill="1" applyBorder="1" applyAlignment="1">
      <alignment horizontal="center" vertical="center" wrapText="1"/>
    </xf>
    <xf numFmtId="164" fontId="4" fillId="6" borderId="34" xfId="0" applyNumberFormat="1" applyFont="1" applyFill="1" applyBorder="1" applyAlignment="1">
      <alignment horizontal="center" vertical="center" wrapText="1"/>
    </xf>
    <xf numFmtId="0" fontId="3" fillId="6" borderId="34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164" fontId="11" fillId="2" borderId="1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4" fillId="6" borderId="1" xfId="0" applyFont="1" applyFill="1" applyBorder="1" applyAlignment="1">
      <alignment horizontal="center" vertical="center" wrapText="1"/>
    </xf>
    <xf numFmtId="164" fontId="7" fillId="2" borderId="40" xfId="0" applyNumberFormat="1" applyFont="1" applyFill="1" applyBorder="1" applyAlignment="1">
      <alignment horizontal="right" vertical="center"/>
    </xf>
    <xf numFmtId="164" fontId="7" fillId="0" borderId="6" xfId="0" applyNumberFormat="1" applyFont="1" applyBorder="1" applyAlignment="1">
      <alignment horizontal="left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6" xfId="0" applyNumberFormat="1" applyFont="1" applyFill="1" applyBorder="1" applyAlignment="1">
      <alignment horizontal="right" vertical="center"/>
    </xf>
    <xf numFmtId="0" fontId="1" fillId="2" borderId="13" xfId="0" applyFont="1" applyFill="1" applyBorder="1"/>
    <xf numFmtId="1" fontId="7" fillId="0" borderId="0" xfId="0" applyNumberFormat="1" applyFont="1"/>
    <xf numFmtId="1" fontId="1" fillId="0" borderId="0" xfId="0" applyNumberFormat="1" applyFont="1"/>
    <xf numFmtId="1" fontId="7" fillId="4" borderId="3" xfId="0" applyNumberFormat="1" applyFont="1" applyFill="1" applyBorder="1"/>
    <xf numFmtId="1" fontId="3" fillId="7" borderId="18" xfId="0" applyNumberFormat="1" applyFont="1" applyFill="1" applyBorder="1" applyAlignment="1">
      <alignment vertical="center" wrapText="1"/>
    </xf>
    <xf numFmtId="1" fontId="3" fillId="7" borderId="18" xfId="0" applyNumberFormat="1" applyFont="1" applyFill="1" applyBorder="1" applyAlignment="1">
      <alignment horizontal="center" vertical="center" wrapText="1"/>
    </xf>
    <xf numFmtId="1" fontId="8" fillId="0" borderId="0" xfId="0" applyNumberFormat="1" applyFont="1"/>
    <xf numFmtId="1" fontId="3" fillId="6" borderId="18" xfId="0" applyNumberFormat="1" applyFont="1" applyFill="1" applyBorder="1" applyAlignment="1">
      <alignment horizontal="right"/>
    </xf>
    <xf numFmtId="1" fontId="1" fillId="0" borderId="12" xfId="0" applyNumberFormat="1" applyFont="1" applyBorder="1"/>
    <xf numFmtId="1" fontId="1" fillId="0" borderId="9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vertical="center"/>
    </xf>
    <xf numFmtId="1" fontId="1" fillId="0" borderId="12" xfId="0" applyNumberFormat="1" applyFont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1" fillId="0" borderId="9" xfId="0" applyNumberFormat="1" applyFont="1" applyBorder="1" applyAlignment="1">
      <alignment horizontal="right"/>
    </xf>
    <xf numFmtId="1" fontId="1" fillId="0" borderId="1" xfId="0" applyNumberFormat="1" applyFont="1" applyBorder="1"/>
    <xf numFmtId="1" fontId="3" fillId="6" borderId="9" xfId="0" applyNumberFormat="1" applyFont="1" applyFill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1" fontId="3" fillId="0" borderId="1" xfId="0" applyNumberFormat="1" applyFont="1" applyBorder="1"/>
    <xf numFmtId="1" fontId="3" fillId="7" borderId="18" xfId="0" applyNumberFormat="1" applyFont="1" applyFill="1" applyBorder="1" applyAlignment="1">
      <alignment horizontal="right" vertical="center"/>
    </xf>
    <xf numFmtId="1" fontId="1" fillId="0" borderId="1" xfId="0" applyNumberFormat="1" applyFont="1" applyBorder="1" applyAlignment="1">
      <alignment wrapText="1"/>
    </xf>
    <xf numFmtId="1" fontId="3" fillId="0" borderId="27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1" fontId="1" fillId="0" borderId="13" xfId="0" applyNumberFormat="1" applyFont="1" applyBorder="1" applyAlignment="1">
      <alignment vertical="center" wrapText="1"/>
    </xf>
    <xf numFmtId="1" fontId="1" fillId="0" borderId="9" xfId="0" applyNumberFormat="1" applyFont="1" applyBorder="1" applyAlignment="1">
      <alignment wrapText="1"/>
    </xf>
    <xf numFmtId="1" fontId="3" fillId="7" borderId="1" xfId="0" applyNumberFormat="1" applyFont="1" applyFill="1" applyBorder="1" applyAlignment="1">
      <alignment horizontal="right"/>
    </xf>
    <xf numFmtId="1" fontId="1" fillId="0" borderId="0" xfId="0" applyNumberFormat="1" applyFont="1" applyAlignment="1">
      <alignment horizontal="right"/>
    </xf>
    <xf numFmtId="1" fontId="3" fillId="6" borderId="0" xfId="0" applyNumberFormat="1" applyFont="1" applyFill="1" applyAlignment="1">
      <alignment horizontal="right"/>
    </xf>
    <xf numFmtId="1" fontId="9" fillId="0" borderId="0" xfId="0" applyNumberFormat="1" applyFont="1"/>
    <xf numFmtId="166" fontId="1" fillId="0" borderId="0" xfId="0" applyNumberFormat="1" applyFont="1"/>
    <xf numFmtId="164" fontId="3" fillId="7" borderId="32" xfId="0" applyNumberFormat="1" applyFont="1" applyFill="1" applyBorder="1"/>
    <xf numFmtId="164" fontId="3" fillId="6" borderId="20" xfId="0" applyNumberFormat="1" applyFont="1" applyFill="1" applyBorder="1"/>
    <xf numFmtId="1" fontId="3" fillId="2" borderId="6" xfId="0" applyNumberFormat="1" applyFont="1" applyFill="1" applyBorder="1"/>
    <xf numFmtId="1" fontId="3" fillId="2" borderId="1" xfId="0" applyNumberFormat="1" applyFont="1" applyFill="1" applyBorder="1"/>
    <xf numFmtId="164" fontId="3" fillId="6" borderId="22" xfId="0" applyNumberFormat="1" applyFont="1" applyFill="1" applyBorder="1" applyAlignment="1">
      <alignment vertical="center"/>
    </xf>
    <xf numFmtId="38" fontId="1" fillId="2" borderId="13" xfId="0" applyNumberFormat="1" applyFont="1" applyFill="1" applyBorder="1" applyAlignment="1">
      <alignment horizontal="right"/>
    </xf>
    <xf numFmtId="38" fontId="1" fillId="2" borderId="3" xfId="0" applyNumberFormat="1" applyFont="1" applyFill="1" applyBorder="1" applyAlignment="1">
      <alignment wrapText="1"/>
    </xf>
    <xf numFmtId="38" fontId="1" fillId="2" borderId="13" xfId="0" applyNumberFormat="1" applyFont="1" applyFill="1" applyBorder="1" applyAlignment="1">
      <alignment wrapText="1"/>
    </xf>
    <xf numFmtId="38" fontId="3" fillId="2" borderId="1" xfId="0" applyNumberFormat="1" applyFont="1" applyFill="1" applyBorder="1" applyAlignment="1">
      <alignment wrapText="1"/>
    </xf>
    <xf numFmtId="164" fontId="7" fillId="5" borderId="3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164" fontId="7" fillId="5" borderId="0" xfId="0" applyNumberFormat="1" applyFont="1" applyFill="1" applyAlignment="1">
      <alignment horizontal="left"/>
    </xf>
    <xf numFmtId="164" fontId="4" fillId="2" borderId="9" xfId="0" applyNumberFormat="1" applyFont="1" applyFill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6" borderId="22" xfId="0" applyNumberFormat="1" applyFont="1" applyFill="1" applyBorder="1" applyAlignment="1">
      <alignment horizontal="right" vertical="center"/>
    </xf>
    <xf numFmtId="38" fontId="1" fillId="0" borderId="3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 vertical="center"/>
    </xf>
    <xf numFmtId="38" fontId="3" fillId="6" borderId="18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/>
    </xf>
    <xf numFmtId="1" fontId="12" fillId="2" borderId="0" xfId="0" applyNumberFormat="1" applyFont="1" applyFill="1" applyAlignment="1">
      <alignment horizontal="right"/>
    </xf>
    <xf numFmtId="0" fontId="13" fillId="2" borderId="0" xfId="0" applyFont="1" applyFill="1" applyAlignment="1">
      <alignment horizontal="center"/>
    </xf>
    <xf numFmtId="164" fontId="1" fillId="0" borderId="12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164" fontId="3" fillId="6" borderId="39" xfId="0" applyNumberFormat="1" applyFont="1" applyFill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3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 vertical="center"/>
    </xf>
    <xf numFmtId="164" fontId="1" fillId="2" borderId="13" xfId="0" applyNumberFormat="1" applyFont="1" applyFill="1" applyBorder="1" applyAlignment="1">
      <alignment horizontal="right" vertical="center"/>
    </xf>
    <xf numFmtId="164" fontId="1" fillId="2" borderId="13" xfId="0" applyNumberFormat="1" applyFont="1" applyFill="1" applyBorder="1" applyAlignment="1">
      <alignment horizontal="right"/>
    </xf>
    <xf numFmtId="1" fontId="1" fillId="0" borderId="5" xfId="0" applyNumberFormat="1" applyFont="1" applyBorder="1" applyAlignment="1">
      <alignment horizontal="right" vertical="center"/>
    </xf>
    <xf numFmtId="164" fontId="1" fillId="0" borderId="23" xfId="0" applyNumberFormat="1" applyFont="1" applyBorder="1" applyAlignment="1">
      <alignment horizontal="right"/>
    </xf>
    <xf numFmtId="38" fontId="8" fillId="0" borderId="9" xfId="0" applyNumberFormat="1" applyFont="1" applyBorder="1" applyAlignment="1">
      <alignment horizontal="right"/>
    </xf>
    <xf numFmtId="166" fontId="1" fillId="2" borderId="1" xfId="0" applyNumberFormat="1" applyFont="1" applyFill="1" applyBorder="1" applyAlignment="1">
      <alignment horizontal="right"/>
    </xf>
    <xf numFmtId="166" fontId="3" fillId="6" borderId="22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165" fontId="1" fillId="0" borderId="6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/>
    </xf>
    <xf numFmtId="166" fontId="3" fillId="6" borderId="36" xfId="0" applyNumberFormat="1" applyFont="1" applyFill="1" applyBorder="1" applyAlignment="1">
      <alignment horizontal="right"/>
    </xf>
    <xf numFmtId="1" fontId="4" fillId="7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6" fontId="3" fillId="6" borderId="25" xfId="0" applyNumberFormat="1" applyFont="1" applyFill="1" applyBorder="1" applyAlignment="1">
      <alignment vertical="center"/>
    </xf>
    <xf numFmtId="6" fontId="4" fillId="7" borderId="18" xfId="0" applyNumberFormat="1" applyFont="1" applyFill="1" applyBorder="1" applyAlignment="1">
      <alignment vertical="center" wrapText="1"/>
    </xf>
    <xf numFmtId="6" fontId="3" fillId="7" borderId="18" xfId="0" applyNumberFormat="1" applyFont="1" applyFill="1" applyBorder="1" applyAlignment="1">
      <alignment vertical="center" wrapText="1"/>
    </xf>
    <xf numFmtId="6" fontId="4" fillId="6" borderId="18" xfId="0" applyNumberFormat="1" applyFont="1" applyFill="1" applyBorder="1" applyAlignment="1">
      <alignment horizontal="center" vertical="center" wrapText="1"/>
    </xf>
    <xf numFmtId="6" fontId="3" fillId="7" borderId="18" xfId="0" applyNumberFormat="1" applyFont="1" applyFill="1" applyBorder="1" applyAlignment="1">
      <alignment horizontal="center" vertical="center" wrapText="1"/>
    </xf>
    <xf numFmtId="6" fontId="4" fillId="7" borderId="18" xfId="0" applyNumberFormat="1" applyFont="1" applyFill="1" applyBorder="1" applyAlignment="1">
      <alignment horizontal="center" vertical="center" wrapText="1"/>
    </xf>
    <xf numFmtId="6" fontId="4" fillId="7" borderId="18" xfId="0" applyNumberFormat="1" applyFont="1" applyFill="1" applyBorder="1" applyAlignment="1">
      <alignment horizontal="center" vertical="center"/>
    </xf>
    <xf numFmtId="6" fontId="1" fillId="0" borderId="0" xfId="0" applyNumberFormat="1" applyFont="1"/>
    <xf numFmtId="6" fontId="3" fillId="6" borderId="18" xfId="0" applyNumberFormat="1" applyFont="1" applyFill="1" applyBorder="1"/>
    <xf numFmtId="6" fontId="1" fillId="2" borderId="12" xfId="0" applyNumberFormat="1" applyFont="1" applyFill="1" applyBorder="1"/>
    <xf numFmtId="6" fontId="1" fillId="2" borderId="9" xfId="0" applyNumberFormat="1" applyFont="1" applyFill="1" applyBorder="1"/>
    <xf numFmtId="6" fontId="1" fillId="2" borderId="1" xfId="0" applyNumberFormat="1" applyFont="1" applyFill="1" applyBorder="1"/>
    <xf numFmtId="6" fontId="1" fillId="2" borderId="0" xfId="0" applyNumberFormat="1" applyFont="1" applyFill="1"/>
    <xf numFmtId="6" fontId="1" fillId="0" borderId="9" xfId="0" applyNumberFormat="1" applyFont="1" applyBorder="1" applyAlignment="1">
      <alignment horizontal="right"/>
    </xf>
    <xf numFmtId="6" fontId="1" fillId="0" borderId="1" xfId="0" applyNumberFormat="1" applyFont="1" applyBorder="1"/>
    <xf numFmtId="6" fontId="10" fillId="0" borderId="1" xfId="0" applyNumberFormat="1" applyFont="1" applyBorder="1"/>
    <xf numFmtId="6" fontId="1" fillId="0" borderId="1" xfId="0" applyNumberFormat="1" applyFont="1" applyBorder="1" applyAlignment="1">
      <alignment horizontal="right"/>
    </xf>
    <xf numFmtId="6" fontId="1" fillId="0" borderId="1" xfId="0" applyNumberFormat="1" applyFont="1" applyBorder="1" applyAlignment="1">
      <alignment wrapText="1"/>
    </xf>
    <xf numFmtId="6" fontId="5" fillId="0" borderId="1" xfId="0" applyNumberFormat="1" applyFont="1" applyBorder="1"/>
    <xf numFmtId="6" fontId="1" fillId="0" borderId="1" xfId="0" applyNumberFormat="1" applyFont="1" applyBorder="1" applyAlignment="1">
      <alignment horizontal="right" vertical="center"/>
    </xf>
    <xf numFmtId="6" fontId="10" fillId="0" borderId="1" xfId="0" applyNumberFormat="1" applyFont="1" applyBorder="1" applyAlignment="1">
      <alignment horizontal="right" vertical="center"/>
    </xf>
    <xf numFmtId="6" fontId="1" fillId="2" borderId="1" xfId="0" applyNumberFormat="1" applyFont="1" applyFill="1" applyBorder="1" applyAlignment="1">
      <alignment vertical="center"/>
    </xf>
    <xf numFmtId="6" fontId="1" fillId="0" borderId="1" xfId="0" applyNumberFormat="1" applyFont="1" applyBorder="1" applyAlignment="1">
      <alignment horizontal="left" vertical="center" wrapText="1"/>
    </xf>
    <xf numFmtId="6" fontId="1" fillId="0" borderId="0" xfId="0" applyNumberFormat="1" applyFont="1" applyAlignment="1">
      <alignment horizontal="right" vertical="center"/>
    </xf>
    <xf numFmtId="6" fontId="3" fillId="6" borderId="1" xfId="0" applyNumberFormat="1" applyFont="1" applyFill="1" applyBorder="1" applyAlignment="1">
      <alignment horizontal="right"/>
    </xf>
    <xf numFmtId="6" fontId="3" fillId="6" borderId="22" xfId="0" applyNumberFormat="1" applyFont="1" applyFill="1" applyBorder="1"/>
    <xf numFmtId="6" fontId="6" fillId="6" borderId="22" xfId="0" applyNumberFormat="1" applyFont="1" applyFill="1" applyBorder="1"/>
    <xf numFmtId="6" fontId="3" fillId="2" borderId="1" xfId="0" applyNumberFormat="1" applyFont="1" applyFill="1" applyBorder="1"/>
    <xf numFmtId="6" fontId="1" fillId="0" borderId="3" xfId="0" applyNumberFormat="1" applyFont="1" applyBorder="1" applyAlignment="1">
      <alignment horizontal="right"/>
    </xf>
    <xf numFmtId="6" fontId="1" fillId="0" borderId="9" xfId="0" applyNumberFormat="1" applyFont="1" applyBorder="1"/>
    <xf numFmtId="6" fontId="3" fillId="6" borderId="18" xfId="0" applyNumberFormat="1" applyFont="1" applyFill="1" applyBorder="1" applyAlignment="1">
      <alignment horizontal="right" vertical="center"/>
    </xf>
    <xf numFmtId="6" fontId="3" fillId="6" borderId="6" xfId="0" applyNumberFormat="1" applyFont="1" applyFill="1" applyBorder="1" applyAlignment="1">
      <alignment vertical="center"/>
    </xf>
    <xf numFmtId="6" fontId="3" fillId="6" borderId="1" xfId="0" applyNumberFormat="1" applyFont="1" applyFill="1" applyBorder="1" applyAlignment="1">
      <alignment vertical="center"/>
    </xf>
    <xf numFmtId="6" fontId="3" fillId="2" borderId="1" xfId="0" applyNumberFormat="1" applyFont="1" applyFill="1" applyBorder="1" applyAlignment="1">
      <alignment horizontal="center" vertical="center"/>
    </xf>
    <xf numFmtId="6" fontId="1" fillId="6" borderId="0" xfId="0" applyNumberFormat="1" applyFont="1" applyFill="1"/>
    <xf numFmtId="6" fontId="1" fillId="2" borderId="6" xfId="0" applyNumberFormat="1" applyFont="1" applyFill="1" applyBorder="1" applyAlignment="1">
      <alignment vertical="center"/>
    </xf>
    <xf numFmtId="6" fontId="1" fillId="0" borderId="1" xfId="0" applyNumberFormat="1" applyFont="1" applyBorder="1" applyAlignment="1">
      <alignment vertical="center"/>
    </xf>
    <xf numFmtId="6" fontId="1" fillId="0" borderId="1" xfId="0" applyNumberFormat="1" applyFont="1" applyBorder="1" applyAlignment="1">
      <alignment vertical="center" wrapText="1"/>
    </xf>
    <xf numFmtId="6" fontId="1" fillId="2" borderId="1" xfId="0" applyNumberFormat="1" applyFont="1" applyFill="1" applyBorder="1" applyAlignment="1">
      <alignment horizontal="right"/>
    </xf>
    <xf numFmtId="6" fontId="10" fillId="0" borderId="1" xfId="0" applyNumberFormat="1" applyFont="1" applyBorder="1" applyAlignment="1">
      <alignment vertical="center" wrapText="1"/>
    </xf>
    <xf numFmtId="6" fontId="1" fillId="0" borderId="0" xfId="0" applyNumberFormat="1" applyFont="1" applyAlignment="1">
      <alignment vertical="center"/>
    </xf>
    <xf numFmtId="6" fontId="1" fillId="0" borderId="30" xfId="0" applyNumberFormat="1" applyFont="1" applyBorder="1" applyAlignment="1">
      <alignment horizontal="right"/>
    </xf>
    <xf numFmtId="6" fontId="1" fillId="0" borderId="5" xfId="0" applyNumberFormat="1" applyFont="1" applyBorder="1"/>
    <xf numFmtId="6" fontId="1" fillId="0" borderId="38" xfId="0" applyNumberFormat="1" applyFont="1" applyBorder="1" applyAlignment="1">
      <alignment vertical="center"/>
    </xf>
    <xf numFmtId="6" fontId="1" fillId="0" borderId="31" xfId="0" applyNumberFormat="1" applyFont="1" applyBorder="1" applyAlignment="1">
      <alignment horizontal="right"/>
    </xf>
    <xf numFmtId="6" fontId="1" fillId="0" borderId="3" xfId="0" applyNumberFormat="1" applyFont="1" applyBorder="1"/>
    <xf numFmtId="6" fontId="1" fillId="2" borderId="3" xfId="0" applyNumberFormat="1" applyFont="1" applyFill="1" applyBorder="1"/>
    <xf numFmtId="6" fontId="1" fillId="0" borderId="38" xfId="0" applyNumberFormat="1" applyFont="1" applyBorder="1"/>
    <xf numFmtId="6" fontId="1" fillId="0" borderId="16" xfId="0" applyNumberFormat="1" applyFont="1" applyBorder="1"/>
    <xf numFmtId="6" fontId="3" fillId="0" borderId="0" xfId="0" applyNumberFormat="1" applyFont="1"/>
    <xf numFmtId="6" fontId="3" fillId="0" borderId="35" xfId="0" applyNumberFormat="1" applyFont="1" applyBorder="1"/>
    <xf numFmtId="6" fontId="3" fillId="0" borderId="0" xfId="0" applyNumberFormat="1" applyFont="1" applyAlignment="1">
      <alignment horizontal="right"/>
    </xf>
    <xf numFmtId="6" fontId="3" fillId="6" borderId="25" xfId="0" applyNumberFormat="1" applyFont="1" applyFill="1" applyBorder="1" applyAlignment="1">
      <alignment horizontal="right"/>
    </xf>
    <xf numFmtId="6" fontId="3" fillId="6" borderId="41" xfId="0" applyNumberFormat="1" applyFont="1" applyFill="1" applyBorder="1"/>
    <xf numFmtId="6" fontId="3" fillId="6" borderId="32" xfId="0" applyNumberFormat="1" applyFont="1" applyFill="1" applyBorder="1"/>
    <xf numFmtId="164" fontId="1" fillId="2" borderId="9" xfId="0" applyNumberFormat="1" applyFont="1" applyFill="1" applyBorder="1"/>
    <xf numFmtId="164" fontId="3" fillId="6" borderId="22" xfId="0" applyNumberFormat="1" applyFont="1" applyFill="1" applyBorder="1"/>
    <xf numFmtId="164" fontId="3" fillId="6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3" xfId="0" applyNumberFormat="1" applyFont="1" applyFill="1" applyBorder="1"/>
    <xf numFmtId="164" fontId="3" fillId="6" borderId="32" xfId="0" applyNumberFormat="1" applyFont="1" applyFill="1" applyBorder="1"/>
    <xf numFmtId="164" fontId="4" fillId="7" borderId="0" xfId="0" applyNumberFormat="1" applyFont="1" applyFill="1" applyAlignment="1">
      <alignment horizontal="center" vertical="center"/>
    </xf>
    <xf numFmtId="164" fontId="1" fillId="0" borderId="0" xfId="0" applyNumberFormat="1" applyFont="1" applyAlignment="1">
      <alignment wrapText="1"/>
    </xf>
    <xf numFmtId="164" fontId="1" fillId="2" borderId="0" xfId="0" applyNumberFormat="1" applyFont="1" applyFill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right"/>
    </xf>
    <xf numFmtId="164" fontId="10" fillId="2" borderId="1" xfId="0" applyNumberFormat="1" applyFont="1" applyFill="1" applyBorder="1" applyAlignment="1">
      <alignment horizontal="right"/>
    </xf>
    <xf numFmtId="164" fontId="16" fillId="6" borderId="22" xfId="0" applyNumberFormat="1" applyFont="1" applyFill="1" applyBorder="1" applyAlignment="1">
      <alignment horizontal="right"/>
    </xf>
    <xf numFmtId="164" fontId="10" fillId="2" borderId="1" xfId="0" applyNumberFormat="1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left"/>
    </xf>
    <xf numFmtId="6" fontId="1" fillId="0" borderId="9" xfId="0" applyNumberFormat="1" applyFont="1" applyBorder="1" applyAlignment="1">
      <alignment wrapText="1"/>
    </xf>
    <xf numFmtId="1" fontId="1" fillId="0" borderId="0" xfId="0" applyNumberFormat="1" applyFont="1" applyAlignment="1">
      <alignment horizontal="right" vertical="center"/>
    </xf>
    <xf numFmtId="1" fontId="1" fillId="0" borderId="1" xfId="0" applyNumberFormat="1" applyFont="1" applyBorder="1" applyAlignment="1">
      <alignment horizontal="left" vertical="center" wrapText="1"/>
    </xf>
    <xf numFmtId="38" fontId="1" fillId="0" borderId="1" xfId="0" applyNumberFormat="1" applyFont="1" applyBorder="1" applyAlignment="1">
      <alignment horizontal="left" wrapText="1"/>
    </xf>
    <xf numFmtId="6" fontId="1" fillId="0" borderId="23" xfId="0" applyNumberFormat="1" applyFont="1" applyBorder="1" applyAlignment="1">
      <alignment horizontal="right"/>
    </xf>
    <xf numFmtId="6" fontId="10" fillId="0" borderId="3" xfId="0" applyNumberFormat="1" applyFont="1" applyBorder="1"/>
    <xf numFmtId="6" fontId="10" fillId="0" borderId="9" xfId="0" applyNumberFormat="1" applyFont="1" applyBorder="1"/>
    <xf numFmtId="6" fontId="1" fillId="0" borderId="42" xfId="0" applyNumberFormat="1" applyFont="1" applyBorder="1" applyAlignment="1">
      <alignment horizontal="right"/>
    </xf>
    <xf numFmtId="6" fontId="1" fillId="0" borderId="43" xfId="0" applyNumberFormat="1" applyFont="1" applyBorder="1"/>
    <xf numFmtId="6" fontId="10" fillId="0" borderId="43" xfId="0" applyNumberFormat="1" applyFont="1" applyBorder="1"/>
    <xf numFmtId="164" fontId="1" fillId="2" borderId="43" xfId="0" applyNumberFormat="1" applyFont="1" applyFill="1" applyBorder="1"/>
    <xf numFmtId="6" fontId="1" fillId="2" borderId="43" xfId="0" applyNumberFormat="1" applyFont="1" applyFill="1" applyBorder="1"/>
    <xf numFmtId="6" fontId="1" fillId="0" borderId="44" xfId="0" applyNumberFormat="1" applyFont="1" applyBorder="1"/>
    <xf numFmtId="6" fontId="1" fillId="2" borderId="1" xfId="0" applyNumberFormat="1" applyFont="1" applyFill="1" applyBorder="1" applyAlignment="1">
      <alignment horizontal="right" vertical="center"/>
    </xf>
    <xf numFmtId="6" fontId="1" fillId="2" borderId="6" xfId="0" applyNumberFormat="1" applyFont="1" applyFill="1" applyBorder="1"/>
    <xf numFmtId="6" fontId="5" fillId="0" borderId="1" xfId="0" applyNumberFormat="1" applyFont="1" applyBorder="1" applyAlignment="1">
      <alignment vertical="center"/>
    </xf>
    <xf numFmtId="164" fontId="7" fillId="0" borderId="12" xfId="0" applyNumberFormat="1" applyFont="1" applyBorder="1" applyAlignment="1">
      <alignment horizontal="right"/>
    </xf>
    <xf numFmtId="164" fontId="3" fillId="6" borderId="40" xfId="0" applyNumberFormat="1" applyFont="1" applyFill="1" applyBorder="1" applyAlignment="1">
      <alignment horizontal="right"/>
    </xf>
    <xf numFmtId="164" fontId="3" fillId="6" borderId="4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1" fontId="1" fillId="2" borderId="0" xfId="0" applyNumberFormat="1" applyFont="1" applyFill="1" applyAlignment="1">
      <alignment horizontal="right"/>
    </xf>
    <xf numFmtId="0" fontId="3" fillId="7" borderId="3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right" vertical="center" wrapText="1"/>
    </xf>
    <xf numFmtId="164" fontId="1" fillId="5" borderId="6" xfId="0" applyNumberFormat="1" applyFont="1" applyFill="1" applyBorder="1" applyAlignment="1">
      <alignment horizontal="right" vertical="center" wrapText="1"/>
    </xf>
    <xf numFmtId="164" fontId="1" fillId="5" borderId="1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/>
    </xf>
    <xf numFmtId="164" fontId="1" fillId="2" borderId="32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3" fillId="6" borderId="18" xfId="0" applyFont="1" applyFill="1" applyBorder="1" applyAlignment="1">
      <alignment horizontal="right"/>
    </xf>
    <xf numFmtId="164" fontId="7" fillId="2" borderId="6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164" fontId="7" fillId="8" borderId="1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horizontal="right"/>
    </xf>
    <xf numFmtId="164" fontId="7" fillId="2" borderId="9" xfId="0" applyNumberFormat="1" applyFont="1" applyFill="1" applyBorder="1" applyAlignment="1">
      <alignment horizontal="right"/>
    </xf>
    <xf numFmtId="164" fontId="3" fillId="6" borderId="18" xfId="0" applyNumberFormat="1" applyFont="1" applyFill="1" applyBorder="1" applyAlignment="1">
      <alignment horizontal="right"/>
    </xf>
    <xf numFmtId="164" fontId="4" fillId="6" borderId="37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164" fontId="1" fillId="2" borderId="1" xfId="1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1" fillId="6" borderId="1" xfId="0" applyNumberFormat="1" applyFont="1" applyFill="1" applyBorder="1" applyAlignment="1">
      <alignment horizontal="right"/>
    </xf>
    <xf numFmtId="164" fontId="3" fillId="2" borderId="36" xfId="0" applyNumberFormat="1" applyFont="1" applyFill="1" applyBorder="1" applyAlignment="1">
      <alignment horizontal="right"/>
    </xf>
    <xf numFmtId="6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8" fontId="1" fillId="2" borderId="1" xfId="0" applyNumberFormat="1" applyFont="1" applyFill="1" applyBorder="1" applyAlignment="1">
      <alignment horizontal="right" vertical="center"/>
    </xf>
    <xf numFmtId="167" fontId="1" fillId="2" borderId="1" xfId="0" quotePrefix="1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164" fontId="10" fillId="3" borderId="1" xfId="0" applyNumberFormat="1" applyFont="1" applyFill="1" applyBorder="1" applyAlignment="1">
      <alignment horizontal="right" vertical="center"/>
    </xf>
    <xf numFmtId="38" fontId="3" fillId="6" borderId="25" xfId="0" applyNumberFormat="1" applyFont="1" applyFill="1" applyBorder="1" applyAlignment="1">
      <alignment vertical="center"/>
    </xf>
    <xf numFmtId="38" fontId="3" fillId="6" borderId="25" xfId="0" applyNumberFormat="1" applyFont="1" applyFill="1" applyBorder="1" applyAlignment="1">
      <alignment horizontal="right"/>
    </xf>
    <xf numFmtId="38" fontId="8" fillId="0" borderId="12" xfId="0" applyNumberFormat="1" applyFont="1" applyBorder="1" applyAlignment="1">
      <alignment horizontal="right"/>
    </xf>
    <xf numFmtId="38" fontId="4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38" fontId="8" fillId="0" borderId="1" xfId="0" applyNumberFormat="1" applyFont="1" applyBorder="1" applyAlignment="1">
      <alignment horizontal="right"/>
    </xf>
    <xf numFmtId="6" fontId="1" fillId="2" borderId="6" xfId="0" applyNumberFormat="1" applyFont="1" applyFill="1" applyBorder="1" applyAlignment="1">
      <alignment horizontal="right" vertical="center"/>
    </xf>
    <xf numFmtId="6" fontId="16" fillId="6" borderId="32" xfId="0" applyNumberFormat="1" applyFont="1" applyFill="1" applyBorder="1"/>
    <xf numFmtId="6" fontId="16" fillId="0" borderId="0" xfId="0" applyNumberFormat="1" applyFont="1"/>
    <xf numFmtId="1" fontId="10" fillId="2" borderId="0" xfId="0" applyNumberFormat="1" applyFont="1" applyFill="1" applyAlignment="1">
      <alignment horizontal="right"/>
    </xf>
    <xf numFmtId="0" fontId="16" fillId="7" borderId="34" xfId="0" applyFont="1" applyFill="1" applyBorder="1" applyAlignment="1">
      <alignment horizontal="center" vertical="center" wrapText="1"/>
    </xf>
    <xf numFmtId="6" fontId="10" fillId="2" borderId="1" xfId="0" applyNumberFormat="1" applyFont="1" applyFill="1" applyBorder="1"/>
    <xf numFmtId="6" fontId="16" fillId="6" borderId="22" xfId="0" applyNumberFormat="1" applyFont="1" applyFill="1" applyBorder="1"/>
    <xf numFmtId="6" fontId="10" fillId="2" borderId="9" xfId="0" applyNumberFormat="1" applyFont="1" applyFill="1" applyBorder="1"/>
    <xf numFmtId="6" fontId="16" fillId="6" borderId="1" xfId="0" applyNumberFormat="1" applyFont="1" applyFill="1" applyBorder="1" applyAlignment="1">
      <alignment vertical="center"/>
    </xf>
    <xf numFmtId="6" fontId="10" fillId="0" borderId="0" xfId="0" applyNumberFormat="1" applyFont="1"/>
    <xf numFmtId="6" fontId="10" fillId="2" borderId="0" xfId="0" applyNumberFormat="1" applyFont="1" applyFill="1"/>
    <xf numFmtId="164" fontId="10" fillId="2" borderId="1" xfId="0" applyNumberFormat="1" applyFont="1" applyFill="1" applyBorder="1"/>
    <xf numFmtId="164" fontId="10" fillId="0" borderId="1" xfId="0" applyNumberFormat="1" applyFont="1" applyBorder="1"/>
    <xf numFmtId="164" fontId="5" fillId="2" borderId="0" xfId="0" applyNumberFormat="1" applyFont="1" applyFill="1"/>
    <xf numFmtId="1" fontId="3" fillId="6" borderId="1" xfId="0" applyNumberFormat="1" applyFont="1" applyFill="1" applyBorder="1" applyAlignment="1">
      <alignment horizontal="right"/>
    </xf>
    <xf numFmtId="6" fontId="1" fillId="0" borderId="3" xfId="0" applyNumberFormat="1" applyFont="1" applyBorder="1" applyAlignment="1">
      <alignment wrapText="1"/>
    </xf>
    <xf numFmtId="6" fontId="1" fillId="0" borderId="9" xfId="0" applyNumberFormat="1" applyFont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FFFF"/>
      <color rgb="FF9933FF"/>
      <color rgb="FF008080"/>
      <color rgb="FFFF9999"/>
      <color rgb="FFFFCCFF"/>
      <color rgb="FF66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sheetPr>
    <tabColor theme="3" tint="0.59999389629810485"/>
    <pageSetUpPr fitToPage="1"/>
  </sheetPr>
  <dimension ref="A1:H58"/>
  <sheetViews>
    <sheetView topLeftCell="A2" zoomScaleNormal="100" workbookViewId="0">
      <selection activeCell="H19" sqref="H19"/>
    </sheetView>
  </sheetViews>
  <sheetFormatPr defaultColWidth="8.85546875" defaultRowHeight="15" x14ac:dyDescent="0.2"/>
  <cols>
    <col min="1" max="1" width="42" style="195" customWidth="1"/>
    <col min="2" max="2" width="15.140625" style="198" customWidth="1"/>
    <col min="3" max="3" width="13.140625" style="198" customWidth="1"/>
    <col min="4" max="4" width="14.28515625" style="198" customWidth="1"/>
    <col min="5" max="5" width="13" style="198" customWidth="1"/>
    <col min="6" max="6" width="13.42578125" style="198" customWidth="1"/>
    <col min="7" max="7" width="11.140625" style="198" bestFit="1" customWidth="1"/>
    <col min="8" max="8" width="53.7109375" style="198" customWidth="1"/>
    <col min="9" max="16384" width="8.85546875" style="198"/>
  </cols>
  <sheetData>
    <row r="1" spans="1:8" s="199" customFormat="1" ht="15.75" thickBot="1" x14ac:dyDescent="0.25">
      <c r="A1" s="318" t="s">
        <v>199</v>
      </c>
      <c r="B1" s="319"/>
      <c r="C1" s="319"/>
      <c r="D1" s="319"/>
      <c r="E1" s="319"/>
      <c r="F1" s="319"/>
      <c r="G1" s="319"/>
      <c r="H1" s="319"/>
    </row>
    <row r="2" spans="1:8" s="200" customFormat="1" ht="48" thickBot="1" x14ac:dyDescent="0.3">
      <c r="A2" s="320" t="s">
        <v>0</v>
      </c>
      <c r="B2" s="107" t="s">
        <v>1</v>
      </c>
      <c r="C2" s="107" t="s">
        <v>198</v>
      </c>
      <c r="D2" s="107" t="s">
        <v>2</v>
      </c>
      <c r="E2" s="107" t="s">
        <v>3</v>
      </c>
      <c r="F2" s="107" t="s">
        <v>4</v>
      </c>
      <c r="G2" s="106" t="s">
        <v>5</v>
      </c>
      <c r="H2" s="107" t="s">
        <v>6</v>
      </c>
    </row>
    <row r="3" spans="1:8" ht="15.75" x14ac:dyDescent="0.2">
      <c r="A3" s="321" t="s">
        <v>7</v>
      </c>
      <c r="B3" s="322"/>
      <c r="C3" s="323"/>
      <c r="D3" s="323"/>
      <c r="E3" s="323"/>
      <c r="F3" s="323"/>
      <c r="G3" s="323"/>
      <c r="H3" s="324"/>
    </row>
    <row r="4" spans="1:8" x14ac:dyDescent="0.2">
      <c r="A4" s="325" t="s">
        <v>8</v>
      </c>
      <c r="B4" s="326">
        <f>'Administration  '!B7</f>
        <v>355528</v>
      </c>
      <c r="C4" s="327">
        <f>'Administration  '!C7</f>
        <v>123.85</v>
      </c>
      <c r="D4" s="96">
        <f>'Administration  '!D7</f>
        <v>237228.85</v>
      </c>
      <c r="E4" s="72">
        <f>'Administration  '!E7</f>
        <v>-118299.15</v>
      </c>
      <c r="F4" s="72">
        <f>'Administration  '!F7</f>
        <v>355828</v>
      </c>
      <c r="G4" s="72">
        <f>F4-B4</f>
        <v>300</v>
      </c>
      <c r="H4" s="328" t="s">
        <v>9</v>
      </c>
    </row>
    <row r="5" spans="1:8" x14ac:dyDescent="0.2">
      <c r="A5" s="227" t="s">
        <v>10</v>
      </c>
      <c r="B5" s="329">
        <f>'L &amp; A'!B7</f>
        <v>5000</v>
      </c>
      <c r="C5" s="72">
        <f>'L &amp; A'!C7</f>
        <v>699</v>
      </c>
      <c r="D5" s="294">
        <f>'L &amp; A'!D7</f>
        <v>15387.72</v>
      </c>
      <c r="E5" s="72">
        <f>'L &amp; A'!E7</f>
        <v>10387.719999999999</v>
      </c>
      <c r="F5" s="72">
        <f>'L &amp; A'!F7</f>
        <v>18460</v>
      </c>
      <c r="G5" s="72">
        <f t="shared" ref="G5:G7" si="0">F5-B5</f>
        <v>13460</v>
      </c>
      <c r="H5" s="227"/>
    </row>
    <row r="6" spans="1:8" x14ac:dyDescent="0.2">
      <c r="A6" s="227" t="s">
        <v>11</v>
      </c>
      <c r="B6" s="72">
        <f>'Town Hall'!E13</f>
        <v>39045</v>
      </c>
      <c r="C6" s="91">
        <f>'Town Hall'!F13</f>
        <v>3358.0699999999997</v>
      </c>
      <c r="D6" s="296">
        <f>'Town Hall'!G13</f>
        <v>24128</v>
      </c>
      <c r="E6" s="72">
        <f>'Town Hall'!H13</f>
        <v>-14917</v>
      </c>
      <c r="F6" s="72">
        <f>'Town Hall'!I13</f>
        <v>42685</v>
      </c>
      <c r="G6" s="72">
        <f t="shared" si="0"/>
        <v>3640</v>
      </c>
      <c r="H6" s="227"/>
    </row>
    <row r="7" spans="1:8" x14ac:dyDescent="0.2">
      <c r="A7" s="227" t="s">
        <v>12</v>
      </c>
      <c r="B7" s="91">
        <f>Events!B8</f>
        <v>11900</v>
      </c>
      <c r="C7" s="91">
        <f>Events!C8</f>
        <v>0</v>
      </c>
      <c r="D7" s="72">
        <f>Events!D8</f>
        <v>1850</v>
      </c>
      <c r="E7" s="72">
        <f t="shared" ref="E7" si="1">D7-B7</f>
        <v>-10050</v>
      </c>
      <c r="F7" s="72">
        <f>Events!F8</f>
        <v>4500</v>
      </c>
      <c r="G7" s="72">
        <f t="shared" si="0"/>
        <v>-7400</v>
      </c>
      <c r="H7" s="227"/>
    </row>
    <row r="8" spans="1:8" ht="16.5" thickBot="1" x14ac:dyDescent="0.3">
      <c r="A8" s="330" t="s">
        <v>13</v>
      </c>
      <c r="B8" s="123">
        <f t="shared" ref="B8:G8" si="2">SUM(B4:B7)</f>
        <v>411473</v>
      </c>
      <c r="C8" s="123">
        <f t="shared" si="2"/>
        <v>4180.92</v>
      </c>
      <c r="D8" s="295">
        <f t="shared" si="2"/>
        <v>278594.57</v>
      </c>
      <c r="E8" s="123">
        <f t="shared" si="2"/>
        <v>-132878.43</v>
      </c>
      <c r="F8" s="123">
        <f t="shared" si="2"/>
        <v>421473</v>
      </c>
      <c r="G8" s="123">
        <f t="shared" si="2"/>
        <v>10000</v>
      </c>
      <c r="H8" s="317" t="s">
        <v>14</v>
      </c>
    </row>
    <row r="9" spans="1:8" x14ac:dyDescent="0.2">
      <c r="A9" s="331"/>
      <c r="B9" s="91"/>
      <c r="C9" s="72"/>
      <c r="D9" s="293"/>
      <c r="E9" s="72"/>
      <c r="F9" s="72"/>
      <c r="G9" s="72"/>
      <c r="H9" s="227"/>
    </row>
    <row r="10" spans="1:8" ht="15.75" x14ac:dyDescent="0.25">
      <c r="A10" s="332" t="s">
        <v>15</v>
      </c>
      <c r="B10" s="333"/>
      <c r="C10" s="72"/>
      <c r="D10" s="293"/>
      <c r="E10" s="72"/>
      <c r="F10" s="72"/>
      <c r="G10" s="72"/>
      <c r="H10" s="227"/>
    </row>
    <row r="11" spans="1:8" x14ac:dyDescent="0.2">
      <c r="A11" s="325" t="s">
        <v>8</v>
      </c>
      <c r="B11" s="334">
        <f>'Administration  '!B34</f>
        <v>229869</v>
      </c>
      <c r="C11" s="72">
        <f>'Administration  '!C34</f>
        <v>16790.5</v>
      </c>
      <c r="D11" s="294">
        <f>'Administration  '!D34</f>
        <v>124843.51000000001</v>
      </c>
      <c r="E11" s="72">
        <f>'Administration  '!E34</f>
        <v>105025.48999999999</v>
      </c>
      <c r="F11" s="72">
        <f>'Administration  '!F34</f>
        <v>221846.97999999998</v>
      </c>
      <c r="G11" s="72">
        <f t="shared" ref="G11:G16" si="3">B11-F11</f>
        <v>8022.0200000000186</v>
      </c>
      <c r="H11" s="227"/>
    </row>
    <row r="12" spans="1:8" x14ac:dyDescent="0.2">
      <c r="A12" s="227" t="s">
        <v>10</v>
      </c>
      <c r="B12" s="72">
        <f>'L &amp; A'!B27</f>
        <v>43250</v>
      </c>
      <c r="C12" s="72">
        <f>'L &amp; A'!C27</f>
        <v>4740.88</v>
      </c>
      <c r="D12" s="294">
        <f>'L &amp; A'!D27</f>
        <v>56695.43</v>
      </c>
      <c r="E12" s="72">
        <f>'L &amp; A'!E27</f>
        <v>-13445.429999999998</v>
      </c>
      <c r="F12" s="72">
        <f>'L &amp; A'!F27</f>
        <v>81817.399999999994</v>
      </c>
      <c r="G12" s="72">
        <f t="shared" si="3"/>
        <v>-38567.399999999994</v>
      </c>
      <c r="H12" s="227"/>
    </row>
    <row r="13" spans="1:8" x14ac:dyDescent="0.2">
      <c r="A13" s="227" t="s">
        <v>11</v>
      </c>
      <c r="B13" s="72">
        <f>'Town Hall'!E39</f>
        <v>74450</v>
      </c>
      <c r="C13" s="72">
        <f>'Town Hall'!F39</f>
        <v>7381.96</v>
      </c>
      <c r="D13" s="294">
        <f>'Town Hall'!G39</f>
        <v>45368.270000000004</v>
      </c>
      <c r="E13" s="26">
        <f>'Town Hall'!H39</f>
        <v>29081.729999999996</v>
      </c>
      <c r="F13" s="72">
        <f>'Town Hall'!I39</f>
        <v>82050</v>
      </c>
      <c r="G13" s="72">
        <f t="shared" si="3"/>
        <v>-7600</v>
      </c>
      <c r="H13" s="227"/>
    </row>
    <row r="14" spans="1:8" x14ac:dyDescent="0.2">
      <c r="A14" s="227" t="s">
        <v>16</v>
      </c>
      <c r="B14" s="91">
        <f>Civic!B17</f>
        <v>19950</v>
      </c>
      <c r="C14" s="72">
        <f>Civic!C17</f>
        <v>3982.9100000000003</v>
      </c>
      <c r="D14" s="294">
        <f>Civic!D17</f>
        <v>11372.619999999999</v>
      </c>
      <c r="E14" s="72">
        <f>Civic!E17</f>
        <v>8577.3799999999992</v>
      </c>
      <c r="F14" s="72">
        <f>Civic!F17</f>
        <v>20824.07</v>
      </c>
      <c r="G14" s="72">
        <f t="shared" si="3"/>
        <v>-874.06999999999971</v>
      </c>
      <c r="H14" s="227"/>
    </row>
    <row r="15" spans="1:8" x14ac:dyDescent="0.2">
      <c r="A15" s="227" t="s">
        <v>12</v>
      </c>
      <c r="B15" s="91">
        <f>Events!B29</f>
        <v>34540</v>
      </c>
      <c r="C15" s="72">
        <f>Events!C29</f>
        <v>348.06</v>
      </c>
      <c r="D15" s="294">
        <f>Events!D29</f>
        <v>14802.25</v>
      </c>
      <c r="E15" s="72">
        <f>Events!E29</f>
        <v>19737.75</v>
      </c>
      <c r="F15" s="72">
        <f>Events!F29</f>
        <v>37748.11</v>
      </c>
      <c r="G15" s="72">
        <f t="shared" si="3"/>
        <v>-3208.1100000000006</v>
      </c>
      <c r="H15" s="227"/>
    </row>
    <row r="16" spans="1:8" x14ac:dyDescent="0.2">
      <c r="A16" s="227" t="s">
        <v>17</v>
      </c>
      <c r="B16" s="91">
        <f>'Placemaking '!B5</f>
        <v>5000</v>
      </c>
      <c r="C16" s="72">
        <f>'Placemaking '!C5</f>
        <v>0</v>
      </c>
      <c r="D16" s="72">
        <v>1220.83</v>
      </c>
      <c r="E16" s="72">
        <v>3779</v>
      </c>
      <c r="F16" s="335">
        <f>'Placemaking '!F5</f>
        <v>5000</v>
      </c>
      <c r="G16" s="72">
        <f t="shared" si="3"/>
        <v>0</v>
      </c>
      <c r="H16" s="227"/>
    </row>
    <row r="17" spans="1:8" ht="15.75" x14ac:dyDescent="0.25">
      <c r="A17" s="336" t="s">
        <v>18</v>
      </c>
      <c r="B17" s="123">
        <f>SUM(B11:B16)</f>
        <v>407059</v>
      </c>
      <c r="C17" s="123">
        <f t="shared" ref="C17:F17" si="4">SUM(C11:C16)</f>
        <v>33244.31</v>
      </c>
      <c r="D17" s="295">
        <f>SUM(D11:D16)</f>
        <v>254302.91</v>
      </c>
      <c r="E17" s="123">
        <f t="shared" si="4"/>
        <v>152755.91999999998</v>
      </c>
      <c r="F17" s="123">
        <f t="shared" si="4"/>
        <v>449286.56</v>
      </c>
      <c r="G17" s="123">
        <f>SUM(G11:G16)</f>
        <v>-42227.559999999976</v>
      </c>
      <c r="H17" s="227"/>
    </row>
    <row r="18" spans="1:8" x14ac:dyDescent="0.2">
      <c r="A18" s="331"/>
      <c r="B18" s="337"/>
      <c r="C18" s="210"/>
      <c r="D18" s="25"/>
      <c r="E18" s="210"/>
      <c r="F18" s="210"/>
      <c r="G18" s="210"/>
      <c r="H18" s="227"/>
    </row>
    <row r="19" spans="1:8" ht="15.75" x14ac:dyDescent="0.25">
      <c r="A19" s="338" t="s">
        <v>19</v>
      </c>
      <c r="B19" s="339">
        <f>B8-B17</f>
        <v>4414</v>
      </c>
      <c r="C19" s="339">
        <f>C8-C17</f>
        <v>-29063.39</v>
      </c>
      <c r="D19" s="339">
        <f t="shared" ref="D19:F19" si="5">D8-D17</f>
        <v>24291.660000000003</v>
      </c>
      <c r="E19" s="339">
        <f t="shared" si="5"/>
        <v>-285634.34999999998</v>
      </c>
      <c r="F19" s="339">
        <f t="shared" si="5"/>
        <v>-27813.559999999998</v>
      </c>
      <c r="G19" s="339">
        <f>G8+G17</f>
        <v>-32227.559999999976</v>
      </c>
      <c r="H19" s="297"/>
    </row>
    <row r="20" spans="1:8" x14ac:dyDescent="0.2">
      <c r="A20" s="340"/>
      <c r="B20" s="92"/>
      <c r="C20" s="210"/>
      <c r="D20" s="210"/>
      <c r="E20" s="210"/>
      <c r="F20" s="210"/>
      <c r="G20" s="210"/>
      <c r="H20" s="227"/>
    </row>
    <row r="21" spans="1:8" ht="15.6" customHeight="1" thickBot="1" x14ac:dyDescent="0.3">
      <c r="A21" s="332" t="s">
        <v>20</v>
      </c>
      <c r="B21" s="333"/>
      <c r="C21" s="72"/>
      <c r="D21" s="72"/>
      <c r="E21" s="341"/>
      <c r="F21" s="341"/>
      <c r="G21" s="341"/>
      <c r="H21" s="227"/>
    </row>
    <row r="22" spans="1:8" x14ac:dyDescent="0.2">
      <c r="A22" s="342" t="s">
        <v>21</v>
      </c>
      <c r="B22" s="72">
        <v>110906.34</v>
      </c>
      <c r="C22" s="72"/>
      <c r="D22" s="72"/>
      <c r="E22" s="341"/>
      <c r="F22" s="341"/>
      <c r="G22" s="341"/>
      <c r="H22" s="227"/>
    </row>
    <row r="23" spans="1:8" x14ac:dyDescent="0.2">
      <c r="A23" s="227" t="s">
        <v>22</v>
      </c>
      <c r="B23" s="72">
        <v>37500</v>
      </c>
      <c r="C23" s="72"/>
      <c r="D23" s="72"/>
      <c r="E23" s="341"/>
      <c r="F23" s="341"/>
      <c r="G23" s="341"/>
      <c r="H23" s="227"/>
    </row>
    <row r="24" spans="1:8" ht="15.75" x14ac:dyDescent="0.25">
      <c r="A24" s="343" t="s">
        <v>23</v>
      </c>
      <c r="B24" s="344">
        <f>SUM(B22:B23)</f>
        <v>148406.34</v>
      </c>
      <c r="C24" s="72"/>
      <c r="D24" s="72"/>
      <c r="E24" s="341"/>
      <c r="F24" s="341"/>
      <c r="G24" s="341"/>
      <c r="H24" s="227"/>
    </row>
    <row r="25" spans="1:8" x14ac:dyDescent="0.2">
      <c r="A25" s="227" t="s">
        <v>24</v>
      </c>
      <c r="B25" s="72">
        <f>G19</f>
        <v>-32227.559999999976</v>
      </c>
      <c r="C25" s="72"/>
      <c r="D25" s="72"/>
      <c r="E25" s="341"/>
      <c r="F25" s="341"/>
      <c r="G25" s="341"/>
      <c r="H25" s="227"/>
    </row>
    <row r="26" spans="1:8" ht="15.75" x14ac:dyDescent="0.25">
      <c r="A26" s="330" t="s">
        <v>25</v>
      </c>
      <c r="B26" s="345">
        <f>B24+B25</f>
        <v>116178.78000000003</v>
      </c>
      <c r="C26" s="72"/>
      <c r="D26" s="72"/>
      <c r="E26" s="72"/>
      <c r="F26" s="72"/>
      <c r="G26" s="72"/>
      <c r="H26" s="227"/>
    </row>
    <row r="27" spans="1:8" x14ac:dyDescent="0.2">
      <c r="A27" s="227"/>
      <c r="B27" s="346"/>
      <c r="C27" s="266"/>
      <c r="D27" s="266"/>
      <c r="E27" s="227"/>
      <c r="F27" s="227"/>
      <c r="G27" s="227"/>
      <c r="H27" s="227"/>
    </row>
    <row r="28" spans="1:8" x14ac:dyDescent="0.2">
      <c r="A28" s="227"/>
      <c r="B28" s="266"/>
      <c r="C28" s="266"/>
      <c r="D28" s="266"/>
      <c r="E28" s="227"/>
      <c r="F28" s="227"/>
      <c r="G28" s="227"/>
      <c r="H28" s="227"/>
    </row>
    <row r="29" spans="1:8" x14ac:dyDescent="0.2">
      <c r="A29" s="227"/>
      <c r="B29" s="227"/>
      <c r="C29" s="227"/>
      <c r="D29" s="227"/>
      <c r="E29" s="347"/>
      <c r="F29" s="227"/>
      <c r="G29" s="227"/>
      <c r="H29" s="227"/>
    </row>
    <row r="30" spans="1:8" x14ac:dyDescent="0.2">
      <c r="A30" s="227"/>
      <c r="B30" s="227"/>
      <c r="C30" s="227"/>
      <c r="D30" s="227"/>
      <c r="E30" s="348"/>
      <c r="F30" s="349"/>
      <c r="G30" s="349"/>
      <c r="H30" s="227"/>
    </row>
    <row r="31" spans="1:8" x14ac:dyDescent="0.2">
      <c r="A31" s="227"/>
      <c r="B31" s="227"/>
      <c r="C31" s="227"/>
      <c r="D31" s="227"/>
      <c r="E31" s="227"/>
      <c r="F31" s="227"/>
      <c r="G31" s="227"/>
      <c r="H31" s="227"/>
    </row>
    <row r="32" spans="1:8" x14ac:dyDescent="0.2">
      <c r="A32" s="227"/>
      <c r="B32" s="266"/>
      <c r="C32" s="266"/>
      <c r="D32" s="266"/>
      <c r="E32" s="227"/>
      <c r="F32" s="227"/>
      <c r="G32" s="227"/>
      <c r="H32" s="227"/>
    </row>
    <row r="33" spans="2:8" x14ac:dyDescent="0.2">
      <c r="B33" s="266"/>
      <c r="C33" s="266"/>
      <c r="D33" s="266"/>
      <c r="E33" s="227"/>
      <c r="F33" s="227"/>
      <c r="G33" s="227"/>
      <c r="H33" s="227"/>
    </row>
    <row r="34" spans="2:8" x14ac:dyDescent="0.2">
      <c r="B34" s="266"/>
      <c r="C34" s="266"/>
      <c r="D34" s="266"/>
      <c r="E34" s="227"/>
      <c r="F34" s="227"/>
      <c r="G34" s="227"/>
      <c r="H34" s="227"/>
    </row>
    <row r="35" spans="2:8" x14ac:dyDescent="0.2">
      <c r="B35" s="266"/>
      <c r="C35" s="266"/>
      <c r="D35" s="266"/>
      <c r="E35" s="227"/>
      <c r="F35" s="227"/>
      <c r="G35" s="227"/>
      <c r="H35" s="227"/>
    </row>
    <row r="36" spans="2:8" x14ac:dyDescent="0.2">
      <c r="B36" s="266"/>
      <c r="C36" s="266"/>
      <c r="D36" s="266"/>
      <c r="E36" s="227"/>
      <c r="F36" s="227"/>
      <c r="G36" s="227"/>
      <c r="H36" s="227"/>
    </row>
    <row r="37" spans="2:8" x14ac:dyDescent="0.2">
      <c r="B37" s="266"/>
      <c r="C37" s="266"/>
      <c r="D37" s="266"/>
      <c r="E37" s="227"/>
      <c r="F37" s="227"/>
      <c r="G37" s="227"/>
      <c r="H37" s="227"/>
    </row>
    <row r="38" spans="2:8" x14ac:dyDescent="0.2">
      <c r="B38" s="227"/>
      <c r="C38" s="227"/>
      <c r="D38" s="227"/>
      <c r="E38" s="227"/>
      <c r="F38" s="227"/>
      <c r="G38" s="227"/>
      <c r="H38" s="227"/>
    </row>
    <row r="39" spans="2:8" x14ac:dyDescent="0.2">
      <c r="B39" s="227"/>
      <c r="C39" s="227"/>
      <c r="D39" s="227"/>
      <c r="E39" s="227"/>
      <c r="F39" s="227"/>
      <c r="G39" s="227"/>
      <c r="H39" s="227"/>
    </row>
    <row r="40" spans="2:8" x14ac:dyDescent="0.2">
      <c r="B40" s="227"/>
      <c r="C40" s="227"/>
      <c r="D40" s="227"/>
      <c r="E40" s="227"/>
      <c r="F40" s="347"/>
      <c r="G40" s="347"/>
      <c r="H40" s="227"/>
    </row>
    <row r="41" spans="2:8" x14ac:dyDescent="0.2">
      <c r="B41" s="227"/>
      <c r="C41" s="227"/>
      <c r="D41" s="227"/>
      <c r="E41" s="227"/>
      <c r="F41" s="348"/>
      <c r="G41" s="348"/>
      <c r="H41" s="349"/>
    </row>
    <row r="42" spans="2:8" x14ac:dyDescent="0.2">
      <c r="B42" s="227"/>
      <c r="C42" s="227"/>
      <c r="D42" s="227"/>
      <c r="E42" s="227"/>
      <c r="F42" s="227"/>
      <c r="G42" s="227"/>
      <c r="H42" s="227"/>
    </row>
    <row r="43" spans="2:8" x14ac:dyDescent="0.2">
      <c r="B43" s="227"/>
      <c r="C43" s="227"/>
      <c r="D43" s="227"/>
      <c r="E43" s="227"/>
      <c r="F43" s="347"/>
      <c r="G43" s="347"/>
      <c r="H43" s="227"/>
    </row>
    <row r="44" spans="2:8" x14ac:dyDescent="0.2">
      <c r="B44" s="227"/>
      <c r="C44" s="227"/>
      <c r="D44" s="227"/>
      <c r="E44" s="227"/>
      <c r="F44" s="350"/>
      <c r="G44" s="350"/>
      <c r="H44" s="227"/>
    </row>
    <row r="45" spans="2:8" x14ac:dyDescent="0.2">
      <c r="B45" s="227"/>
      <c r="C45" s="227"/>
      <c r="D45" s="227"/>
      <c r="E45" s="227"/>
      <c r="F45" s="227"/>
      <c r="G45" s="227"/>
      <c r="H45" s="227"/>
    </row>
    <row r="46" spans="2:8" x14ac:dyDescent="0.2">
      <c r="B46" s="227"/>
      <c r="C46" s="227"/>
      <c r="D46" s="227"/>
      <c r="E46" s="227"/>
      <c r="F46" s="227"/>
      <c r="G46" s="227"/>
      <c r="H46" s="227"/>
    </row>
    <row r="47" spans="2:8" x14ac:dyDescent="0.2">
      <c r="B47" s="227"/>
      <c r="C47" s="227"/>
      <c r="D47" s="227"/>
      <c r="E47" s="227"/>
      <c r="F47" s="227"/>
      <c r="G47" s="227"/>
      <c r="H47" s="227"/>
    </row>
    <row r="48" spans="2:8" x14ac:dyDescent="0.2">
      <c r="B48" s="227"/>
      <c r="C48" s="227"/>
      <c r="D48" s="227"/>
      <c r="E48" s="227"/>
      <c r="F48" s="227"/>
      <c r="G48" s="227"/>
      <c r="H48" s="227"/>
    </row>
    <row r="49" spans="2:8" x14ac:dyDescent="0.2">
      <c r="B49" s="227"/>
      <c r="C49" s="227"/>
      <c r="D49" s="227"/>
      <c r="E49" s="227"/>
      <c r="F49" s="227"/>
      <c r="G49" s="227"/>
      <c r="H49" s="227"/>
    </row>
    <row r="50" spans="2:8" x14ac:dyDescent="0.2">
      <c r="B50" s="227"/>
      <c r="C50" s="227"/>
      <c r="D50" s="227"/>
      <c r="E50" s="227"/>
      <c r="F50" s="227"/>
      <c r="G50" s="227"/>
      <c r="H50" s="227"/>
    </row>
    <row r="51" spans="2:8" x14ac:dyDescent="0.2">
      <c r="B51" s="227"/>
      <c r="C51" s="227"/>
      <c r="D51" s="227"/>
      <c r="E51" s="227"/>
      <c r="F51" s="227"/>
      <c r="G51" s="227"/>
      <c r="H51" s="227"/>
    </row>
    <row r="52" spans="2:8" x14ac:dyDescent="0.2">
      <c r="B52" s="227"/>
      <c r="C52" s="227"/>
      <c r="D52" s="227"/>
      <c r="E52" s="227"/>
      <c r="F52" s="227"/>
      <c r="G52" s="227"/>
      <c r="H52" s="227"/>
    </row>
    <row r="53" spans="2:8" x14ac:dyDescent="0.2">
      <c r="B53" s="227"/>
      <c r="C53" s="227"/>
      <c r="D53" s="227"/>
      <c r="E53" s="227"/>
      <c r="F53" s="227"/>
      <c r="G53" s="227"/>
      <c r="H53" s="227"/>
    </row>
    <row r="54" spans="2:8" x14ac:dyDescent="0.2">
      <c r="B54" s="227"/>
      <c r="C54" s="227"/>
      <c r="D54" s="227"/>
      <c r="E54" s="227"/>
      <c r="F54" s="227"/>
      <c r="G54" s="227"/>
      <c r="H54" s="227"/>
    </row>
    <row r="55" spans="2:8" x14ac:dyDescent="0.2">
      <c r="B55" s="227"/>
      <c r="C55" s="227"/>
      <c r="D55" s="227"/>
      <c r="E55" s="227"/>
      <c r="F55" s="227"/>
      <c r="G55" s="227"/>
      <c r="H55" s="227"/>
    </row>
    <row r="56" spans="2:8" x14ac:dyDescent="0.2">
      <c r="B56" s="227"/>
      <c r="C56" s="227"/>
      <c r="D56" s="227"/>
      <c r="E56" s="227"/>
      <c r="F56" s="227"/>
      <c r="G56" s="227"/>
      <c r="H56" s="227"/>
    </row>
    <row r="57" spans="2:8" x14ac:dyDescent="0.2">
      <c r="B57" s="227"/>
      <c r="C57" s="227"/>
      <c r="D57" s="227"/>
      <c r="E57" s="227"/>
      <c r="F57" s="227"/>
      <c r="G57" s="227"/>
      <c r="H57" s="227"/>
    </row>
    <row r="58" spans="2:8" x14ac:dyDescent="0.2">
      <c r="B58" s="227"/>
      <c r="C58" s="227"/>
      <c r="D58" s="227"/>
      <c r="E58" s="227"/>
      <c r="F58" s="227"/>
      <c r="G58" s="227"/>
      <c r="H58" s="227"/>
    </row>
  </sheetData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79F-A802-4A8B-86CB-5073EEB8E3F2}">
  <sheetPr>
    <tabColor rgb="FFFFFF00"/>
    <pageSetUpPr fitToPage="1"/>
  </sheetPr>
  <dimension ref="A1:I48"/>
  <sheetViews>
    <sheetView topLeftCell="A26" zoomScaleNormal="100" workbookViewId="0">
      <selection activeCell="G40" sqref="G40"/>
    </sheetView>
  </sheetViews>
  <sheetFormatPr defaultColWidth="8.85546875" defaultRowHeight="15" customHeight="1" x14ac:dyDescent="0.2"/>
  <cols>
    <col min="1" max="1" width="44.7109375" style="147" bestFit="1" customWidth="1"/>
    <col min="2" max="2" width="12" style="147" customWidth="1"/>
    <col min="3" max="4" width="13.28515625" style="147" customWidth="1"/>
    <col min="5" max="5" width="16.140625" style="147" customWidth="1"/>
    <col min="6" max="6" width="19.28515625" style="147" customWidth="1"/>
    <col min="7" max="7" width="13.28515625" style="147" customWidth="1"/>
    <col min="8" max="8" width="66.85546875" style="147" customWidth="1"/>
    <col min="9" max="9" width="8" style="147" customWidth="1"/>
    <col min="10" max="16384" width="8.85546875" style="147"/>
  </cols>
  <sheetData>
    <row r="1" spans="1:9" x14ac:dyDescent="0.2">
      <c r="A1" s="148"/>
      <c r="B1" s="148"/>
      <c r="C1" s="148"/>
      <c r="D1" s="148"/>
      <c r="E1" s="148"/>
      <c r="F1" s="148"/>
      <c r="G1" s="148"/>
      <c r="H1" s="148"/>
    </row>
    <row r="2" spans="1:9" s="199" customFormat="1" ht="15.75" thickBot="1" x14ac:dyDescent="0.25">
      <c r="A2" s="318" t="s">
        <v>199</v>
      </c>
      <c r="B2" s="319"/>
      <c r="C2" s="319"/>
      <c r="D2" s="319"/>
      <c r="E2" s="319"/>
      <c r="F2" s="319"/>
      <c r="G2" s="319"/>
      <c r="H2" s="319"/>
    </row>
    <row r="3" spans="1:9" s="151" customFormat="1" ht="83.1" customHeight="1" thickBot="1" x14ac:dyDescent="0.25">
      <c r="A3" s="149" t="s">
        <v>26</v>
      </c>
      <c r="B3" s="150" t="s">
        <v>1</v>
      </c>
      <c r="C3" s="109" t="s">
        <v>198</v>
      </c>
      <c r="D3" s="150" t="s">
        <v>2</v>
      </c>
      <c r="E3" s="150" t="s">
        <v>3</v>
      </c>
      <c r="F3" s="150" t="s">
        <v>4</v>
      </c>
      <c r="G3" s="226" t="s">
        <v>5</v>
      </c>
      <c r="H3" s="150" t="s">
        <v>6</v>
      </c>
    </row>
    <row r="4" spans="1:9" ht="16.5" thickBot="1" x14ac:dyDescent="0.3">
      <c r="A4" s="152" t="s">
        <v>27</v>
      </c>
      <c r="B4" s="27"/>
      <c r="C4" s="201"/>
      <c r="D4" s="201"/>
      <c r="E4" s="201"/>
      <c r="F4" s="201"/>
      <c r="G4" s="201"/>
      <c r="H4" s="153"/>
    </row>
    <row r="5" spans="1:9" s="157" customFormat="1" x14ac:dyDescent="0.25">
      <c r="A5" s="154" t="s">
        <v>28</v>
      </c>
      <c r="B5" s="20">
        <v>354528</v>
      </c>
      <c r="C5" s="202">
        <v>0</v>
      </c>
      <c r="D5" s="202">
        <v>236352</v>
      </c>
      <c r="E5" s="202">
        <f>D5-B5</f>
        <v>-118176</v>
      </c>
      <c r="F5" s="202">
        <f>B5</f>
        <v>354528</v>
      </c>
      <c r="G5" s="202">
        <f>F5-B5</f>
        <v>0</v>
      </c>
      <c r="H5" s="156"/>
      <c r="I5" s="157">
        <f>C6*12</f>
        <v>1486.1999999999998</v>
      </c>
    </row>
    <row r="6" spans="1:9" x14ac:dyDescent="0.2">
      <c r="A6" s="158" t="s">
        <v>29</v>
      </c>
      <c r="B6" s="34">
        <v>1000</v>
      </c>
      <c r="C6" s="34">
        <v>123.85</v>
      </c>
      <c r="D6" s="34">
        <v>876.85</v>
      </c>
      <c r="E6" s="203">
        <f>D6-B6</f>
        <v>-123.14999999999998</v>
      </c>
      <c r="F6" s="203">
        <v>1300</v>
      </c>
      <c r="G6" s="204">
        <f>F6-B6</f>
        <v>300</v>
      </c>
      <c r="H6" s="159" t="s">
        <v>30</v>
      </c>
    </row>
    <row r="7" spans="1:9" s="151" customFormat="1" ht="16.5" thickBot="1" x14ac:dyDescent="0.3">
      <c r="A7" s="160" t="s">
        <v>31</v>
      </c>
      <c r="B7" s="205">
        <f>SUM(B5:B6)</f>
        <v>355528</v>
      </c>
      <c r="C7" s="205">
        <f t="shared" ref="C7:G7" si="0">SUM(C5:C6)</f>
        <v>123.85</v>
      </c>
      <c r="D7" s="205">
        <f>SUM(D5:D6)</f>
        <v>237228.85</v>
      </c>
      <c r="E7" s="205">
        <f t="shared" si="0"/>
        <v>-118299.15</v>
      </c>
      <c r="F7" s="205">
        <f t="shared" si="0"/>
        <v>355828</v>
      </c>
      <c r="G7" s="205">
        <f t="shared" si="0"/>
        <v>300</v>
      </c>
      <c r="H7" s="179" t="s">
        <v>200</v>
      </c>
    </row>
    <row r="8" spans="1:9" ht="16.5" thickBot="1" x14ac:dyDescent="0.3">
      <c r="A8" s="161"/>
      <c r="B8" s="206"/>
      <c r="C8" s="206"/>
      <c r="D8" s="206"/>
      <c r="E8" s="206"/>
      <c r="F8" s="206"/>
      <c r="G8" s="206"/>
      <c r="H8" s="162"/>
    </row>
    <row r="9" spans="1:9" s="151" customFormat="1" ht="15.75" x14ac:dyDescent="0.2">
      <c r="A9" s="163" t="s">
        <v>15</v>
      </c>
      <c r="B9" s="20"/>
      <c r="C9" s="20"/>
      <c r="D9" s="20"/>
      <c r="E9" s="20"/>
      <c r="F9" s="20"/>
      <c r="G9" s="20"/>
      <c r="H9" s="155"/>
    </row>
    <row r="10" spans="1:9" x14ac:dyDescent="0.2">
      <c r="A10" s="158" t="s">
        <v>33</v>
      </c>
      <c r="B10" s="27">
        <v>126398</v>
      </c>
      <c r="C10" s="351">
        <v>7732.58</v>
      </c>
      <c r="D10" s="20">
        <v>51064</v>
      </c>
      <c r="E10" s="20">
        <f>B10-D10</f>
        <v>75334</v>
      </c>
      <c r="F10" s="20">
        <v>121398</v>
      </c>
      <c r="G10" s="20">
        <f>B10-F10</f>
        <v>5000</v>
      </c>
      <c r="H10" s="164" t="s">
        <v>34</v>
      </c>
    </row>
    <row r="11" spans="1:9" x14ac:dyDescent="0.2">
      <c r="A11" s="158" t="s">
        <v>35</v>
      </c>
      <c r="B11" s="26">
        <v>15960</v>
      </c>
      <c r="C11" s="351">
        <v>3085.15</v>
      </c>
      <c r="D11" s="20">
        <v>18553.830000000002</v>
      </c>
      <c r="E11" s="20">
        <f t="shared" ref="E11:E33" si="1">B11-D11</f>
        <v>-2593.8300000000017</v>
      </c>
      <c r="F11" s="20">
        <v>14690</v>
      </c>
      <c r="G11" s="20">
        <f t="shared" ref="G11:G33" si="2">B11-F11</f>
        <v>1270</v>
      </c>
      <c r="H11" s="164" t="s">
        <v>34</v>
      </c>
    </row>
    <row r="12" spans="1:9" x14ac:dyDescent="0.2">
      <c r="A12" s="158" t="s">
        <v>36</v>
      </c>
      <c r="B12" s="34">
        <v>23131</v>
      </c>
      <c r="C12" s="351">
        <v>2514.2800000000002</v>
      </c>
      <c r="D12" s="20">
        <v>13296.35</v>
      </c>
      <c r="E12" s="20">
        <f t="shared" si="1"/>
        <v>9834.65</v>
      </c>
      <c r="F12" s="20">
        <v>22094</v>
      </c>
      <c r="G12" s="20">
        <f t="shared" si="2"/>
        <v>1037</v>
      </c>
      <c r="H12" s="164" t="s">
        <v>34</v>
      </c>
    </row>
    <row r="13" spans="1:9" ht="15.75" x14ac:dyDescent="0.25">
      <c r="A13" s="165" t="s">
        <v>37</v>
      </c>
      <c r="B13" s="207">
        <f t="shared" ref="B13" si="3">SUM(B10:B12)</f>
        <v>165489</v>
      </c>
      <c r="C13" s="352">
        <f>SUM(C10:C12)</f>
        <v>13332.01</v>
      </c>
      <c r="D13" s="209">
        <f>SUM(D10:D12)</f>
        <v>82914.180000000008</v>
      </c>
      <c r="E13" s="209">
        <f t="shared" si="1"/>
        <v>82574.819999999992</v>
      </c>
      <c r="F13" s="208">
        <f>SUM(F10:F12)</f>
        <v>158182</v>
      </c>
      <c r="G13" s="208">
        <f>SUM(G10:G12)</f>
        <v>7307</v>
      </c>
      <c r="H13" s="164"/>
    </row>
    <row r="14" spans="1:9" x14ac:dyDescent="0.2">
      <c r="A14" s="166" t="s">
        <v>38</v>
      </c>
      <c r="B14" s="25">
        <v>1000</v>
      </c>
      <c r="C14" s="351">
        <v>0</v>
      </c>
      <c r="D14" s="20">
        <v>3213.43</v>
      </c>
      <c r="E14" s="20">
        <f t="shared" si="1"/>
        <v>-2213.4299999999998</v>
      </c>
      <c r="F14" s="193">
        <f>D14</f>
        <v>3213.43</v>
      </c>
      <c r="G14" s="193">
        <f t="shared" si="2"/>
        <v>-2213.4299999999998</v>
      </c>
      <c r="H14" s="164" t="s">
        <v>39</v>
      </c>
    </row>
    <row r="15" spans="1:9" x14ac:dyDescent="0.2">
      <c r="A15" s="166" t="s">
        <v>40</v>
      </c>
      <c r="B15" s="26">
        <v>200</v>
      </c>
      <c r="C15" s="351">
        <v>0</v>
      </c>
      <c r="D15" s="20">
        <v>0</v>
      </c>
      <c r="E15" s="20">
        <f t="shared" si="1"/>
        <v>200</v>
      </c>
      <c r="F15" s="20">
        <v>50</v>
      </c>
      <c r="G15" s="20">
        <f t="shared" si="2"/>
        <v>150</v>
      </c>
      <c r="H15" s="164"/>
    </row>
    <row r="16" spans="1:9" x14ac:dyDescent="0.2">
      <c r="A16" s="166" t="s">
        <v>41</v>
      </c>
      <c r="B16" s="26">
        <v>12500</v>
      </c>
      <c r="C16" s="351">
        <v>850</v>
      </c>
      <c r="D16" s="20">
        <v>5950</v>
      </c>
      <c r="E16" s="20">
        <f t="shared" si="1"/>
        <v>6550</v>
      </c>
      <c r="F16" s="20">
        <v>10200</v>
      </c>
      <c r="G16" s="20">
        <f t="shared" si="2"/>
        <v>2300</v>
      </c>
      <c r="H16" s="164" t="s">
        <v>42</v>
      </c>
    </row>
    <row r="17" spans="1:8" x14ac:dyDescent="0.2">
      <c r="A17" s="166" t="s">
        <v>43</v>
      </c>
      <c r="B17" s="26">
        <v>200</v>
      </c>
      <c r="C17" s="351">
        <v>15.55</v>
      </c>
      <c r="D17" s="20">
        <v>371.77</v>
      </c>
      <c r="E17" s="20">
        <f t="shared" si="1"/>
        <v>-171.76999999999998</v>
      </c>
      <c r="F17" s="20">
        <v>400</v>
      </c>
      <c r="G17" s="20">
        <f t="shared" si="2"/>
        <v>-200</v>
      </c>
      <c r="H17" s="164"/>
    </row>
    <row r="18" spans="1:8" x14ac:dyDescent="0.2">
      <c r="A18" s="166" t="s">
        <v>44</v>
      </c>
      <c r="B18" s="26">
        <v>30</v>
      </c>
      <c r="C18" s="351">
        <v>3.15</v>
      </c>
      <c r="D18" s="20">
        <v>17.149999999999999</v>
      </c>
      <c r="E18" s="20">
        <f t="shared" si="1"/>
        <v>12.850000000000001</v>
      </c>
      <c r="F18" s="20">
        <f t="shared" ref="F18:F31" si="4">B18</f>
        <v>30</v>
      </c>
      <c r="G18" s="20">
        <f t="shared" si="2"/>
        <v>0</v>
      </c>
      <c r="H18" s="164"/>
    </row>
    <row r="19" spans="1:8" x14ac:dyDescent="0.2">
      <c r="A19" s="166" t="s">
        <v>45</v>
      </c>
      <c r="B19" s="26">
        <v>2500</v>
      </c>
      <c r="C19" s="351">
        <v>383.99</v>
      </c>
      <c r="D19" s="20">
        <v>1583.38</v>
      </c>
      <c r="E19" s="20">
        <f t="shared" si="1"/>
        <v>916.61999999999989</v>
      </c>
      <c r="F19" s="20">
        <f t="shared" si="4"/>
        <v>2500</v>
      </c>
      <c r="G19" s="20">
        <f t="shared" si="2"/>
        <v>0</v>
      </c>
      <c r="H19" s="164"/>
    </row>
    <row r="20" spans="1:8" x14ac:dyDescent="0.2">
      <c r="A20" s="166" t="s">
        <v>46</v>
      </c>
      <c r="B20" s="34">
        <v>3000</v>
      </c>
      <c r="C20" s="351">
        <v>225</v>
      </c>
      <c r="D20" s="20">
        <v>2007</v>
      </c>
      <c r="E20" s="20">
        <f t="shared" si="1"/>
        <v>993</v>
      </c>
      <c r="F20" s="20">
        <v>2000</v>
      </c>
      <c r="G20" s="20">
        <f t="shared" si="2"/>
        <v>1000</v>
      </c>
      <c r="H20" s="164" t="s">
        <v>47</v>
      </c>
    </row>
    <row r="21" spans="1:8" x14ac:dyDescent="0.2">
      <c r="A21" s="212" t="s">
        <v>48</v>
      </c>
      <c r="B21" s="211">
        <v>1000</v>
      </c>
      <c r="C21" s="351">
        <v>0</v>
      </c>
      <c r="D21" s="20">
        <v>159</v>
      </c>
      <c r="E21" s="213">
        <f t="shared" si="1"/>
        <v>841</v>
      </c>
      <c r="F21" s="20">
        <v>300</v>
      </c>
      <c r="G21" s="20">
        <f t="shared" si="2"/>
        <v>700</v>
      </c>
      <c r="H21" s="164" t="s">
        <v>49</v>
      </c>
    </row>
    <row r="22" spans="1:8" x14ac:dyDescent="0.2">
      <c r="A22" s="212" t="s">
        <v>50</v>
      </c>
      <c r="B22" s="211">
        <v>3800</v>
      </c>
      <c r="C22" s="351">
        <v>0</v>
      </c>
      <c r="D22" s="20">
        <v>0</v>
      </c>
      <c r="E22" s="213">
        <f t="shared" si="1"/>
        <v>3800</v>
      </c>
      <c r="F22" s="20">
        <v>2500</v>
      </c>
      <c r="G22" s="20">
        <f t="shared" si="2"/>
        <v>1300</v>
      </c>
      <c r="H22" s="164" t="s">
        <v>51</v>
      </c>
    </row>
    <row r="23" spans="1:8" x14ac:dyDescent="0.2">
      <c r="A23" s="166" t="s">
        <v>52</v>
      </c>
      <c r="B23" s="217">
        <v>4000</v>
      </c>
      <c r="C23" s="351">
        <v>166</v>
      </c>
      <c r="D23" s="20">
        <v>1259</v>
      </c>
      <c r="E23" s="20">
        <f t="shared" si="1"/>
        <v>2741</v>
      </c>
      <c r="F23" s="20">
        <v>3000</v>
      </c>
      <c r="G23" s="20">
        <f t="shared" si="2"/>
        <v>1000</v>
      </c>
      <c r="H23" s="164" t="s">
        <v>53</v>
      </c>
    </row>
    <row r="24" spans="1:8" x14ac:dyDescent="0.2">
      <c r="A24" s="212" t="s">
        <v>54</v>
      </c>
      <c r="B24" s="211">
        <v>3000</v>
      </c>
      <c r="C24" s="351">
        <v>0</v>
      </c>
      <c r="D24" s="20">
        <v>813</v>
      </c>
      <c r="E24" s="213">
        <f t="shared" si="1"/>
        <v>2187</v>
      </c>
      <c r="F24" s="20">
        <f t="shared" si="4"/>
        <v>3000</v>
      </c>
      <c r="G24" s="20">
        <f t="shared" si="2"/>
        <v>0</v>
      </c>
      <c r="H24" s="164" t="s">
        <v>55</v>
      </c>
    </row>
    <row r="25" spans="1:8" s="157" customFormat="1" x14ac:dyDescent="0.25">
      <c r="A25" s="216" t="s">
        <v>56</v>
      </c>
      <c r="B25" s="79">
        <v>3250</v>
      </c>
      <c r="C25" s="351">
        <v>275.76</v>
      </c>
      <c r="D25" s="20">
        <v>2236.02</v>
      </c>
      <c r="E25" s="213">
        <f t="shared" si="1"/>
        <v>1013.98</v>
      </c>
      <c r="F25" s="20">
        <f t="shared" si="4"/>
        <v>3250</v>
      </c>
      <c r="G25" s="20">
        <f t="shared" si="2"/>
        <v>0</v>
      </c>
      <c r="H25" s="168"/>
    </row>
    <row r="26" spans="1:8" s="157" customFormat="1" x14ac:dyDescent="0.25">
      <c r="A26" s="216" t="s">
        <v>57</v>
      </c>
      <c r="B26" s="79">
        <v>10000</v>
      </c>
      <c r="C26" s="351">
        <v>0</v>
      </c>
      <c r="D26" s="20">
        <v>9895.5499999999993</v>
      </c>
      <c r="E26" s="213">
        <f t="shared" si="1"/>
        <v>104.45000000000073</v>
      </c>
      <c r="F26" s="20">
        <f>D26</f>
        <v>9895.5499999999993</v>
      </c>
      <c r="G26" s="20">
        <f t="shared" si="2"/>
        <v>104.45000000000073</v>
      </c>
      <c r="H26" s="168" t="s">
        <v>58</v>
      </c>
    </row>
    <row r="27" spans="1:8" s="157" customFormat="1" x14ac:dyDescent="0.25">
      <c r="A27" s="216" t="s">
        <v>59</v>
      </c>
      <c r="B27" s="79">
        <v>3600</v>
      </c>
      <c r="C27" s="351">
        <v>0</v>
      </c>
      <c r="D27" s="20">
        <v>55</v>
      </c>
      <c r="E27" s="213">
        <f t="shared" si="1"/>
        <v>3545</v>
      </c>
      <c r="F27" s="20">
        <v>1500</v>
      </c>
      <c r="G27" s="20">
        <f t="shared" si="2"/>
        <v>2100</v>
      </c>
      <c r="H27" s="169"/>
    </row>
    <row r="28" spans="1:8" s="157" customFormat="1" x14ac:dyDescent="0.25">
      <c r="A28" s="216" t="s">
        <v>60</v>
      </c>
      <c r="B28" s="214">
        <v>3000</v>
      </c>
      <c r="C28" s="351">
        <v>11.99</v>
      </c>
      <c r="D28" s="20">
        <v>569</v>
      </c>
      <c r="E28" s="213">
        <f t="shared" si="1"/>
        <v>2431</v>
      </c>
      <c r="F28" s="20">
        <f t="shared" si="4"/>
        <v>3000</v>
      </c>
      <c r="G28" s="20">
        <f t="shared" si="2"/>
        <v>0</v>
      </c>
      <c r="H28" s="170"/>
    </row>
    <row r="29" spans="1:8" x14ac:dyDescent="0.2">
      <c r="A29" s="212" t="s">
        <v>61</v>
      </c>
      <c r="B29" s="215">
        <v>5000</v>
      </c>
      <c r="C29" s="351">
        <v>80.8</v>
      </c>
      <c r="D29" s="20">
        <v>4572.62</v>
      </c>
      <c r="E29" s="213">
        <f t="shared" si="1"/>
        <v>427.38000000000011</v>
      </c>
      <c r="F29" s="20">
        <v>6000</v>
      </c>
      <c r="G29" s="20">
        <f t="shared" si="2"/>
        <v>-1000</v>
      </c>
      <c r="H29" s="171"/>
    </row>
    <row r="30" spans="1:8" s="299" customFormat="1" ht="30" x14ac:dyDescent="0.25">
      <c r="A30" s="216" t="s">
        <v>62</v>
      </c>
      <c r="B30" s="79">
        <v>200</v>
      </c>
      <c r="C30" s="351">
        <v>85.5</v>
      </c>
      <c r="D30" s="20">
        <v>270</v>
      </c>
      <c r="E30" s="213">
        <f t="shared" si="1"/>
        <v>-70</v>
      </c>
      <c r="F30" s="20">
        <f t="shared" si="4"/>
        <v>200</v>
      </c>
      <c r="G30" s="20">
        <f t="shared" si="2"/>
        <v>0</v>
      </c>
      <c r="H30" s="300" t="s">
        <v>63</v>
      </c>
    </row>
    <row r="31" spans="1:8" x14ac:dyDescent="0.2">
      <c r="A31" s="212" t="s">
        <v>64</v>
      </c>
      <c r="B31" s="211">
        <v>5000</v>
      </c>
      <c r="C31" s="351">
        <v>0</v>
      </c>
      <c r="D31" s="20">
        <v>2986.64</v>
      </c>
      <c r="E31" s="213">
        <f t="shared" si="1"/>
        <v>2013.3600000000001</v>
      </c>
      <c r="F31" s="20">
        <f t="shared" si="4"/>
        <v>5000</v>
      </c>
      <c r="G31" s="20">
        <f t="shared" si="2"/>
        <v>0</v>
      </c>
      <c r="H31" s="164"/>
    </row>
    <row r="32" spans="1:8" s="157" customFormat="1" ht="30" x14ac:dyDescent="0.25">
      <c r="A32" s="167" t="s">
        <v>65</v>
      </c>
      <c r="B32" s="193">
        <v>3100</v>
      </c>
      <c r="C32" s="351">
        <v>1350</v>
      </c>
      <c r="D32" s="20">
        <v>5895.16</v>
      </c>
      <c r="E32" s="20">
        <f t="shared" si="1"/>
        <v>-2795.16</v>
      </c>
      <c r="F32" s="20">
        <v>7500</v>
      </c>
      <c r="G32" s="20">
        <f t="shared" si="2"/>
        <v>-4400</v>
      </c>
      <c r="H32" s="168" t="s">
        <v>66</v>
      </c>
    </row>
    <row r="33" spans="1:8" s="157" customFormat="1" ht="15.75" thickBot="1" x14ac:dyDescent="0.3">
      <c r="A33" s="167" t="s">
        <v>67</v>
      </c>
      <c r="B33" s="203">
        <v>0</v>
      </c>
      <c r="C33" s="351">
        <v>10.75</v>
      </c>
      <c r="D33" s="20">
        <v>75.61</v>
      </c>
      <c r="E33" s="20">
        <f t="shared" si="1"/>
        <v>-75.61</v>
      </c>
      <c r="F33" s="20">
        <v>126</v>
      </c>
      <c r="G33" s="20">
        <f t="shared" si="2"/>
        <v>-126</v>
      </c>
      <c r="H33" s="168" t="s">
        <v>68</v>
      </c>
    </row>
    <row r="34" spans="1:8" s="151" customFormat="1" ht="16.5" thickBot="1" x14ac:dyDescent="0.3">
      <c r="A34" s="172" t="s">
        <v>69</v>
      </c>
      <c r="B34" s="177">
        <f t="shared" ref="B34:G34" si="5">SUM(B13:B33)</f>
        <v>229869</v>
      </c>
      <c r="C34" s="177">
        <f>SUM(C13:C33)</f>
        <v>16790.5</v>
      </c>
      <c r="D34" s="177">
        <f t="shared" si="5"/>
        <v>124843.51000000001</v>
      </c>
      <c r="E34" s="177">
        <f t="shared" si="5"/>
        <v>105025.48999999999</v>
      </c>
      <c r="F34" s="177">
        <f t="shared" si="5"/>
        <v>221846.97999999998</v>
      </c>
      <c r="G34" s="177">
        <f t="shared" si="5"/>
        <v>8022.02</v>
      </c>
      <c r="H34" s="179"/>
    </row>
    <row r="35" spans="1:8" x14ac:dyDescent="0.2">
      <c r="A35" s="173"/>
      <c r="B35" s="4"/>
      <c r="C35" s="4"/>
      <c r="D35" s="4"/>
      <c r="E35" s="4"/>
      <c r="F35" s="4"/>
      <c r="G35" s="4"/>
    </row>
    <row r="36" spans="1:8" s="175" customFormat="1" ht="16.5" thickBot="1" x14ac:dyDescent="0.3">
      <c r="A36" s="174" t="s">
        <v>19</v>
      </c>
      <c r="B36" s="178">
        <f>B7-B34</f>
        <v>125659</v>
      </c>
      <c r="C36" s="178">
        <f>C7-C34</f>
        <v>-16666.650000000001</v>
      </c>
      <c r="D36" s="178">
        <f>D7-D34</f>
        <v>112385.34</v>
      </c>
      <c r="E36" s="178">
        <f>E7-E34</f>
        <v>-223324.63999999998</v>
      </c>
      <c r="F36" s="178">
        <f>F7-F34</f>
        <v>133981.02000000002</v>
      </c>
      <c r="G36" s="178">
        <f>G7+G34</f>
        <v>8322.02</v>
      </c>
      <c r="H36" s="180"/>
    </row>
    <row r="37" spans="1:8" ht="15" customHeight="1" thickTop="1" x14ac:dyDescent="0.2">
      <c r="A37" s="146"/>
      <c r="B37" s="59"/>
      <c r="C37" s="59"/>
      <c r="D37" s="59"/>
      <c r="E37" s="59"/>
      <c r="F37" s="59"/>
      <c r="G37" s="59"/>
      <c r="H37" s="146"/>
    </row>
    <row r="38" spans="1:8" ht="15" customHeight="1" x14ac:dyDescent="0.2">
      <c r="B38" s="4"/>
      <c r="C38" s="4"/>
      <c r="D38" s="4"/>
      <c r="E38" s="4"/>
      <c r="F38" s="4"/>
      <c r="G38" s="4"/>
    </row>
    <row r="39" spans="1:8" ht="15" customHeight="1" x14ac:dyDescent="0.2">
      <c r="B39" s="4"/>
      <c r="C39" s="4"/>
      <c r="D39" s="4"/>
      <c r="E39" s="4"/>
      <c r="F39" s="4"/>
      <c r="G39" s="4"/>
    </row>
    <row r="40" spans="1:8" ht="15" customHeight="1" x14ac:dyDescent="0.2">
      <c r="B40" s="4"/>
      <c r="C40" s="4"/>
      <c r="D40" s="4"/>
      <c r="E40" s="4"/>
      <c r="F40" s="27" t="s">
        <v>70</v>
      </c>
      <c r="G40" s="4">
        <f>F36-B36</f>
        <v>8322.0200000000186</v>
      </c>
    </row>
    <row r="41" spans="1:8" ht="15" customHeight="1" x14ac:dyDescent="0.2">
      <c r="B41" s="4"/>
      <c r="C41" s="4"/>
      <c r="D41" s="4"/>
      <c r="E41" s="4"/>
      <c r="F41" s="4"/>
      <c r="G41" s="4"/>
    </row>
    <row r="42" spans="1:8" ht="15" customHeight="1" x14ac:dyDescent="0.2">
      <c r="B42" s="4"/>
      <c r="C42" s="4"/>
      <c r="D42" s="4"/>
      <c r="E42" s="4"/>
      <c r="F42" s="4"/>
      <c r="G42" s="4"/>
    </row>
    <row r="43" spans="1:8" ht="15" customHeight="1" x14ac:dyDescent="0.2">
      <c r="B43" s="4"/>
      <c r="C43" s="4"/>
      <c r="D43" s="4"/>
      <c r="E43" s="4"/>
      <c r="F43" s="4"/>
      <c r="G43" s="4"/>
    </row>
    <row r="44" spans="1:8" ht="15" customHeight="1" x14ac:dyDescent="0.2">
      <c r="B44" s="4"/>
      <c r="C44" s="4"/>
      <c r="D44" s="4"/>
      <c r="E44" s="4"/>
      <c r="F44" s="4"/>
      <c r="G44" s="4"/>
    </row>
    <row r="45" spans="1:8" ht="15" customHeight="1" x14ac:dyDescent="0.2">
      <c r="B45" s="4"/>
      <c r="C45" s="4"/>
      <c r="D45" s="4"/>
      <c r="E45" s="4"/>
      <c r="F45" s="4"/>
      <c r="G45" s="4"/>
    </row>
    <row r="46" spans="1:8" ht="15" customHeight="1" x14ac:dyDescent="0.2">
      <c r="B46" s="4"/>
      <c r="C46" s="4"/>
      <c r="D46" s="4"/>
      <c r="E46" s="4"/>
      <c r="F46" s="4"/>
      <c r="G46" s="4"/>
    </row>
    <row r="47" spans="1:8" ht="15" customHeight="1" x14ac:dyDescent="0.2">
      <c r="B47" s="4"/>
      <c r="C47" s="4"/>
      <c r="D47" s="4"/>
      <c r="E47" s="4"/>
      <c r="F47" s="4"/>
      <c r="G47" s="4"/>
    </row>
    <row r="48" spans="1:8" ht="15" customHeight="1" x14ac:dyDescent="0.2">
      <c r="B48" s="4"/>
      <c r="C48" s="4"/>
      <c r="D48" s="4"/>
      <c r="E48" s="4"/>
      <c r="F48" s="4"/>
      <c r="G48" s="4"/>
    </row>
  </sheetData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sheetPr>
    <tabColor theme="9" tint="0.39997558519241921"/>
    <pageSetUpPr fitToPage="1"/>
  </sheetPr>
  <dimension ref="A1:CQ51"/>
  <sheetViews>
    <sheetView zoomScale="103" zoomScaleNormal="85" workbookViewId="0">
      <pane xSplit="1" ySplit="3" topLeftCell="B25" activePane="bottomRight" state="frozen"/>
      <selection pane="topRight"/>
      <selection pane="bottomLeft"/>
      <selection pane="bottomRight" activeCell="G32" sqref="G32"/>
    </sheetView>
  </sheetViews>
  <sheetFormatPr defaultColWidth="8.85546875" defaultRowHeight="15" customHeight="1" x14ac:dyDescent="0.2"/>
  <cols>
    <col min="1" max="1" width="35" style="11" bestFit="1" customWidth="1"/>
    <col min="2" max="2" width="14.140625" style="18" customWidth="1"/>
    <col min="3" max="7" width="15.42578125" style="18" customWidth="1"/>
    <col min="8" max="8" width="39" style="11" customWidth="1"/>
    <col min="9" max="16384" width="8.85546875" style="11"/>
  </cols>
  <sheetData>
    <row r="1" spans="1:95" s="199" customFormat="1" ht="15.75" thickBot="1" x14ac:dyDescent="0.25">
      <c r="A1" s="318" t="s">
        <v>199</v>
      </c>
      <c r="B1" s="319"/>
      <c r="C1" s="319"/>
      <c r="D1" s="319"/>
      <c r="E1" s="319"/>
      <c r="F1" s="319"/>
      <c r="G1" s="319"/>
      <c r="H1" s="319"/>
    </row>
    <row r="2" spans="1:95" ht="50.1" customHeight="1" thickBot="1" x14ac:dyDescent="0.25">
      <c r="A2" s="353" t="s">
        <v>71</v>
      </c>
      <c r="B2" s="356" t="s">
        <v>72</v>
      </c>
      <c r="C2" s="357" t="s">
        <v>198</v>
      </c>
      <c r="D2" s="357" t="s">
        <v>2</v>
      </c>
      <c r="E2" s="110" t="s">
        <v>3</v>
      </c>
      <c r="F2" s="109" t="s">
        <v>4</v>
      </c>
      <c r="G2" s="106" t="s">
        <v>5</v>
      </c>
      <c r="H2" s="111" t="s">
        <v>6</v>
      </c>
    </row>
    <row r="3" spans="1:95" ht="16.5" thickBot="1" x14ac:dyDescent="0.3">
      <c r="A3" s="354" t="s">
        <v>27</v>
      </c>
      <c r="B3" s="358"/>
      <c r="C3" s="358"/>
      <c r="D3" s="358"/>
      <c r="E3" s="355"/>
      <c r="F3" s="218"/>
      <c r="G3" s="218"/>
      <c r="H3" s="10"/>
    </row>
    <row r="4" spans="1:95" ht="30" x14ac:dyDescent="0.2">
      <c r="A4" s="29" t="s">
        <v>73</v>
      </c>
      <c r="B4" s="219">
        <v>5000</v>
      </c>
      <c r="C4" s="20">
        <v>699</v>
      </c>
      <c r="D4" s="20">
        <v>4927</v>
      </c>
      <c r="E4" s="72">
        <f>D4-B4</f>
        <v>-73</v>
      </c>
      <c r="F4" s="72">
        <v>8000</v>
      </c>
      <c r="G4" s="72">
        <f>F4-B4</f>
        <v>3000</v>
      </c>
      <c r="H4" s="301" t="s">
        <v>74</v>
      </c>
    </row>
    <row r="5" spans="1:95" x14ac:dyDescent="0.2">
      <c r="A5" s="30" t="s">
        <v>75</v>
      </c>
      <c r="B5" s="219">
        <v>0</v>
      </c>
      <c r="C5" s="20">
        <v>0</v>
      </c>
      <c r="D5" s="239">
        <v>0</v>
      </c>
      <c r="E5" s="239">
        <v>0</v>
      </c>
      <c r="F5" s="72">
        <f t="shared" ref="F5" si="0">B5</f>
        <v>0</v>
      </c>
      <c r="G5" s="72">
        <f t="shared" ref="G5:G6" si="1">F5-B5</f>
        <v>0</v>
      </c>
      <c r="H5" s="12"/>
    </row>
    <row r="6" spans="1:95" x14ac:dyDescent="0.2">
      <c r="A6" s="30" t="s">
        <v>77</v>
      </c>
      <c r="B6" s="219">
        <v>0</v>
      </c>
      <c r="C6" s="20">
        <v>0</v>
      </c>
      <c r="D6" s="20">
        <v>10460.719999999999</v>
      </c>
      <c r="E6" s="72">
        <f>D6-B5</f>
        <v>10460.719999999999</v>
      </c>
      <c r="F6" s="72">
        <v>10460</v>
      </c>
      <c r="G6" s="72">
        <f t="shared" si="1"/>
        <v>10460</v>
      </c>
      <c r="H6" s="12" t="s">
        <v>78</v>
      </c>
    </row>
    <row r="7" spans="1:95" ht="16.5" thickBot="1" x14ac:dyDescent="0.3">
      <c r="A7" s="31" t="s">
        <v>31</v>
      </c>
      <c r="B7" s="220">
        <f>SUM(B4:B6)</f>
        <v>5000</v>
      </c>
      <c r="C7" s="220">
        <f t="shared" ref="C7:G7" si="2">SUM(C4:C6)</f>
        <v>699</v>
      </c>
      <c r="D7" s="220">
        <f>SUM(D4:D6)</f>
        <v>15387.72</v>
      </c>
      <c r="E7" s="220">
        <f>SUM(E4:E6)</f>
        <v>10387.719999999999</v>
      </c>
      <c r="F7" s="220">
        <f t="shared" si="2"/>
        <v>18460</v>
      </c>
      <c r="G7" s="220">
        <f t="shared" si="2"/>
        <v>13460</v>
      </c>
      <c r="H7" s="185"/>
    </row>
    <row r="8" spans="1:95" ht="15.75" thickBot="1" x14ac:dyDescent="0.25">
      <c r="A8" s="192"/>
      <c r="B8" s="221"/>
      <c r="C8" s="210"/>
      <c r="D8" s="222"/>
      <c r="E8" s="222"/>
      <c r="F8" s="222"/>
      <c r="G8" s="222"/>
      <c r="H8" s="69"/>
    </row>
    <row r="9" spans="1:95" ht="16.5" thickBot="1" x14ac:dyDescent="0.25">
      <c r="A9" s="194" t="s">
        <v>15</v>
      </c>
      <c r="B9" s="223"/>
      <c r="C9" s="20"/>
      <c r="D9" s="213"/>
      <c r="E9" s="213"/>
      <c r="F9" s="213"/>
      <c r="G9" s="213"/>
      <c r="H9" s="13"/>
    </row>
    <row r="10" spans="1:95" s="42" customFormat="1" ht="15.95" customHeight="1" x14ac:dyDescent="0.25">
      <c r="A10" s="193" t="s">
        <v>79</v>
      </c>
      <c r="B10" s="96">
        <v>0</v>
      </c>
      <c r="C10" s="20">
        <v>0</v>
      </c>
      <c r="D10" s="20">
        <v>0</v>
      </c>
      <c r="E10" s="197">
        <f>B10-D10</f>
        <v>0</v>
      </c>
      <c r="F10" s="197">
        <f>B10</f>
        <v>0</v>
      </c>
      <c r="G10" s="197">
        <f>B10-F10</f>
        <v>0</v>
      </c>
      <c r="H10" s="13"/>
    </row>
    <row r="11" spans="1:95" s="42" customFormat="1" ht="29.1" customHeight="1" x14ac:dyDescent="0.25">
      <c r="A11" s="20" t="s">
        <v>73</v>
      </c>
      <c r="B11" s="96">
        <v>6500</v>
      </c>
      <c r="C11" s="20">
        <v>1080.5</v>
      </c>
      <c r="D11" s="20">
        <v>1358.46</v>
      </c>
      <c r="E11" s="197">
        <f t="shared" ref="E11:E26" si="3">B11-D11</f>
        <v>5141.54</v>
      </c>
      <c r="F11" s="197">
        <v>16618</v>
      </c>
      <c r="G11" s="197">
        <f t="shared" ref="G11:G26" si="4">B11-F11</f>
        <v>-10118</v>
      </c>
      <c r="H11" s="13" t="s">
        <v>80</v>
      </c>
    </row>
    <row r="12" spans="1:95" s="42" customFormat="1" x14ac:dyDescent="0.25">
      <c r="A12" s="20" t="s">
        <v>81</v>
      </c>
      <c r="B12" s="96">
        <v>6500</v>
      </c>
      <c r="C12" s="20">
        <v>0</v>
      </c>
      <c r="D12" s="20">
        <v>0</v>
      </c>
      <c r="E12" s="197">
        <f t="shared" si="3"/>
        <v>6500</v>
      </c>
      <c r="F12" s="197">
        <v>0</v>
      </c>
      <c r="G12" s="197">
        <f t="shared" si="4"/>
        <v>6500</v>
      </c>
      <c r="H12" s="13"/>
    </row>
    <row r="13" spans="1:95" s="43" customFormat="1" x14ac:dyDescent="0.25">
      <c r="A13" s="20" t="s">
        <v>82</v>
      </c>
      <c r="B13" s="20">
        <v>1000</v>
      </c>
      <c r="C13" s="20">
        <v>0</v>
      </c>
      <c r="D13" s="20">
        <v>2000</v>
      </c>
      <c r="E13" s="197">
        <f t="shared" si="3"/>
        <v>-1000</v>
      </c>
      <c r="F13" s="197">
        <f>D13</f>
        <v>2000</v>
      </c>
      <c r="G13" s="197">
        <f t="shared" si="4"/>
        <v>-1000</v>
      </c>
      <c r="H13" s="13" t="s">
        <v>83</v>
      </c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</row>
    <row r="14" spans="1:95" x14ac:dyDescent="0.2">
      <c r="A14" s="26" t="s">
        <v>84</v>
      </c>
      <c r="B14" s="72">
        <v>2000</v>
      </c>
      <c r="C14" s="20">
        <v>116.66</v>
      </c>
      <c r="D14" s="20">
        <v>362.87</v>
      </c>
      <c r="E14" s="197">
        <f t="shared" si="3"/>
        <v>1637.13</v>
      </c>
      <c r="F14" s="197">
        <f t="shared" ref="F14:F23" si="5">B14</f>
        <v>2000</v>
      </c>
      <c r="G14" s="197">
        <f t="shared" si="4"/>
        <v>0</v>
      </c>
      <c r="H14" s="12" t="s">
        <v>85</v>
      </c>
    </row>
    <row r="15" spans="1:95" x14ac:dyDescent="0.2">
      <c r="A15" s="26" t="s">
        <v>86</v>
      </c>
      <c r="B15" s="72">
        <v>3000</v>
      </c>
      <c r="C15" s="20">
        <v>959.94</v>
      </c>
      <c r="D15" s="20">
        <v>4163.26</v>
      </c>
      <c r="E15" s="197">
        <f t="shared" si="3"/>
        <v>-1163.2600000000002</v>
      </c>
      <c r="F15" s="197">
        <v>3500</v>
      </c>
      <c r="G15" s="197">
        <f t="shared" si="4"/>
        <v>-500</v>
      </c>
      <c r="H15" s="12" t="s">
        <v>87</v>
      </c>
    </row>
    <row r="16" spans="1:95" ht="30" x14ac:dyDescent="0.2">
      <c r="A16" s="20" t="s">
        <v>88</v>
      </c>
      <c r="B16" s="96">
        <v>0</v>
      </c>
      <c r="C16" s="20">
        <v>0</v>
      </c>
      <c r="D16" s="20">
        <v>32049.4</v>
      </c>
      <c r="E16" s="197">
        <f t="shared" si="3"/>
        <v>-32049.4</v>
      </c>
      <c r="F16" s="197">
        <f>D16</f>
        <v>32049.4</v>
      </c>
      <c r="G16" s="196">
        <f>B16-F16</f>
        <v>-32049.4</v>
      </c>
      <c r="H16" s="41" t="s">
        <v>89</v>
      </c>
    </row>
    <row r="17" spans="1:95" x14ac:dyDescent="0.2">
      <c r="A17" s="20" t="s">
        <v>90</v>
      </c>
      <c r="B17" s="96">
        <v>500</v>
      </c>
      <c r="C17" s="20">
        <v>0</v>
      </c>
      <c r="D17" s="20">
        <v>0</v>
      </c>
      <c r="E17" s="197">
        <f>B17-D17</f>
        <v>500</v>
      </c>
      <c r="F17" s="197">
        <f t="shared" si="5"/>
        <v>500</v>
      </c>
      <c r="G17" s="197">
        <f t="shared" si="4"/>
        <v>0</v>
      </c>
      <c r="H17" s="12"/>
    </row>
    <row r="18" spans="1:95" x14ac:dyDescent="0.2">
      <c r="A18" s="20" t="s">
        <v>91</v>
      </c>
      <c r="B18" s="20">
        <v>250</v>
      </c>
      <c r="C18" s="20">
        <v>0</v>
      </c>
      <c r="D18" s="20">
        <v>0</v>
      </c>
      <c r="E18" s="197">
        <f t="shared" si="3"/>
        <v>250</v>
      </c>
      <c r="F18" s="197">
        <f t="shared" si="5"/>
        <v>250</v>
      </c>
      <c r="G18" s="197">
        <f t="shared" si="4"/>
        <v>0</v>
      </c>
      <c r="H18" s="12"/>
    </row>
    <row r="19" spans="1:95" x14ac:dyDescent="0.2">
      <c r="A19" s="20" t="s">
        <v>92</v>
      </c>
      <c r="B19" s="20">
        <v>3000</v>
      </c>
      <c r="C19" s="20">
        <v>200.83</v>
      </c>
      <c r="D19" s="20">
        <v>2107.88</v>
      </c>
      <c r="E19" s="197">
        <f t="shared" si="3"/>
        <v>892.11999999999989</v>
      </c>
      <c r="F19" s="197">
        <f t="shared" si="5"/>
        <v>3000</v>
      </c>
      <c r="G19" s="197">
        <f t="shared" si="4"/>
        <v>0</v>
      </c>
      <c r="H19" s="12" t="s">
        <v>93</v>
      </c>
    </row>
    <row r="20" spans="1:95" x14ac:dyDescent="0.2">
      <c r="A20" s="20" t="s">
        <v>94</v>
      </c>
      <c r="B20" s="96">
        <v>9000</v>
      </c>
      <c r="C20" s="20">
        <v>0</v>
      </c>
      <c r="D20" s="20">
        <v>4349</v>
      </c>
      <c r="E20" s="197">
        <f t="shared" si="3"/>
        <v>4651</v>
      </c>
      <c r="F20" s="197">
        <f t="shared" si="5"/>
        <v>9000</v>
      </c>
      <c r="G20" s="197">
        <f t="shared" si="4"/>
        <v>0</v>
      </c>
      <c r="H20" s="12"/>
    </row>
    <row r="21" spans="1:95" x14ac:dyDescent="0.2">
      <c r="A21" s="20" t="s">
        <v>95</v>
      </c>
      <c r="B21" s="20">
        <v>1500</v>
      </c>
      <c r="C21" s="20">
        <v>0</v>
      </c>
      <c r="D21" s="20">
        <v>858</v>
      </c>
      <c r="E21" s="197">
        <f t="shared" si="3"/>
        <v>642</v>
      </c>
      <c r="F21" s="197">
        <f t="shared" si="5"/>
        <v>1500</v>
      </c>
      <c r="G21" s="197">
        <f t="shared" si="4"/>
        <v>0</v>
      </c>
      <c r="H21" s="12"/>
    </row>
    <row r="22" spans="1:95" x14ac:dyDescent="0.2">
      <c r="A22" s="20" t="s">
        <v>96</v>
      </c>
      <c r="B22" s="20">
        <v>4000</v>
      </c>
      <c r="C22" s="20">
        <v>294.2</v>
      </c>
      <c r="D22" s="20">
        <v>2216.75</v>
      </c>
      <c r="E22" s="197">
        <f t="shared" si="3"/>
        <v>1783.25</v>
      </c>
      <c r="F22" s="197">
        <f t="shared" si="5"/>
        <v>4000</v>
      </c>
      <c r="G22" s="197">
        <f t="shared" si="4"/>
        <v>0</v>
      </c>
      <c r="H22" s="12"/>
    </row>
    <row r="23" spans="1:95" s="14" customFormat="1" x14ac:dyDescent="0.2">
      <c r="A23" s="20" t="s">
        <v>97</v>
      </c>
      <c r="B23" s="20">
        <v>0</v>
      </c>
      <c r="C23" s="20">
        <v>0</v>
      </c>
      <c r="D23" s="20">
        <v>0</v>
      </c>
      <c r="E23" s="197">
        <f t="shared" si="3"/>
        <v>0</v>
      </c>
      <c r="F23" s="197">
        <f t="shared" si="5"/>
        <v>0</v>
      </c>
      <c r="G23" s="197">
        <f t="shared" si="4"/>
        <v>0</v>
      </c>
      <c r="H23" s="12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</row>
    <row r="24" spans="1:95" x14ac:dyDescent="0.2">
      <c r="A24" s="20" t="s">
        <v>98</v>
      </c>
      <c r="B24" s="20">
        <v>3500</v>
      </c>
      <c r="C24" s="20">
        <v>2088.75</v>
      </c>
      <c r="D24" s="20">
        <v>5256.24</v>
      </c>
      <c r="E24" s="197">
        <f t="shared" si="3"/>
        <v>-1756.2399999999998</v>
      </c>
      <c r="F24" s="197">
        <v>5000</v>
      </c>
      <c r="G24" s="197">
        <f t="shared" si="4"/>
        <v>-1500</v>
      </c>
      <c r="H24" s="12" t="s">
        <v>99</v>
      </c>
    </row>
    <row r="25" spans="1:95" s="42" customFormat="1" ht="30" x14ac:dyDescent="0.25">
      <c r="A25" s="20" t="s">
        <v>100</v>
      </c>
      <c r="B25" s="20">
        <v>1500</v>
      </c>
      <c r="C25" s="20">
        <v>0</v>
      </c>
      <c r="D25" s="20">
        <v>1842.73</v>
      </c>
      <c r="E25" s="197">
        <f t="shared" si="3"/>
        <v>-342.73</v>
      </c>
      <c r="F25" s="197">
        <v>2000</v>
      </c>
      <c r="G25" s="197">
        <f t="shared" si="4"/>
        <v>-500</v>
      </c>
      <c r="H25" s="41" t="s">
        <v>101</v>
      </c>
    </row>
    <row r="26" spans="1:95" x14ac:dyDescent="0.2">
      <c r="A26" s="20" t="s">
        <v>102</v>
      </c>
      <c r="B26" s="20">
        <v>1000</v>
      </c>
      <c r="C26" s="20">
        <v>0</v>
      </c>
      <c r="D26" s="20">
        <v>130.84</v>
      </c>
      <c r="E26" s="197">
        <f t="shared" si="3"/>
        <v>869.16</v>
      </c>
      <c r="F26" s="197">
        <v>400</v>
      </c>
      <c r="G26" s="197">
        <f t="shared" si="4"/>
        <v>600</v>
      </c>
      <c r="H26" s="12" t="s">
        <v>103</v>
      </c>
    </row>
    <row r="27" spans="1:95" ht="16.5" thickBot="1" x14ac:dyDescent="0.25">
      <c r="A27" s="78" t="s">
        <v>18</v>
      </c>
      <c r="B27" s="181">
        <f t="shared" ref="B27:G27" si="6">SUM(B10:B26)</f>
        <v>43250</v>
      </c>
      <c r="C27" s="181">
        <f t="shared" si="6"/>
        <v>4740.88</v>
      </c>
      <c r="D27" s="181">
        <f t="shared" si="6"/>
        <v>56695.43</v>
      </c>
      <c r="E27" s="181">
        <f t="shared" si="6"/>
        <v>-13445.429999999998</v>
      </c>
      <c r="F27" s="181">
        <f t="shared" si="6"/>
        <v>81817.399999999994</v>
      </c>
      <c r="G27" s="181">
        <f t="shared" si="6"/>
        <v>-38567.4</v>
      </c>
      <c r="H27" s="183"/>
    </row>
    <row r="28" spans="1:95" ht="15" customHeight="1" x14ac:dyDescent="0.2">
      <c r="A28" s="79"/>
      <c r="B28" s="70"/>
      <c r="C28" s="70"/>
      <c r="D28" s="70"/>
      <c r="E28" s="70"/>
      <c r="F28" s="70"/>
      <c r="G28" s="70"/>
      <c r="H28" s="17"/>
    </row>
    <row r="29" spans="1:95" ht="20.100000000000001" customHeight="1" thickBot="1" x14ac:dyDescent="0.3">
      <c r="A29" s="28" t="s">
        <v>19</v>
      </c>
      <c r="B29" s="71">
        <f>B7-B27</f>
        <v>-38250</v>
      </c>
      <c r="C29" s="71">
        <f t="shared" ref="C29:F29" si="7">C7-C27</f>
        <v>-4041.88</v>
      </c>
      <c r="D29" s="71">
        <f t="shared" si="7"/>
        <v>-41307.71</v>
      </c>
      <c r="E29" s="71">
        <f t="shared" si="7"/>
        <v>23833.149999999998</v>
      </c>
      <c r="F29" s="71">
        <f t="shared" si="7"/>
        <v>-63357.399999999994</v>
      </c>
      <c r="G29" s="71">
        <f>G7+G27</f>
        <v>-25107.4</v>
      </c>
      <c r="H29" s="184"/>
    </row>
    <row r="30" spans="1:95" ht="15" customHeight="1" thickTop="1" x14ac:dyDescent="0.2">
      <c r="A30" s="79"/>
      <c r="B30" s="40"/>
      <c r="C30" s="40"/>
      <c r="D30" s="40"/>
      <c r="E30" s="40"/>
      <c r="F30" s="40"/>
      <c r="G30" s="40"/>
      <c r="H30" s="17"/>
    </row>
    <row r="31" spans="1:95" ht="15" customHeight="1" x14ac:dyDescent="0.2">
      <c r="A31" s="32"/>
      <c r="B31" s="16"/>
      <c r="C31" s="16"/>
      <c r="D31" s="16"/>
      <c r="E31" s="16"/>
      <c r="F31" s="16"/>
      <c r="G31" s="16"/>
      <c r="H31" s="17"/>
    </row>
    <row r="32" spans="1:95" ht="15" customHeight="1" x14ac:dyDescent="0.2">
      <c r="A32" s="15"/>
      <c r="B32" s="16"/>
      <c r="C32" s="16"/>
      <c r="D32" s="16"/>
      <c r="E32" s="16"/>
      <c r="F32" s="182" t="s">
        <v>104</v>
      </c>
      <c r="G32" s="16">
        <f>F29-B29</f>
        <v>-25107.399999999994</v>
      </c>
      <c r="H32" s="17"/>
    </row>
    <row r="33" spans="1:8" ht="15" customHeight="1" x14ac:dyDescent="0.2">
      <c r="A33" s="15"/>
      <c r="B33" s="145"/>
      <c r="C33" s="96"/>
      <c r="D33" s="16"/>
      <c r="E33" s="16"/>
      <c r="F33" s="16"/>
      <c r="G33" s="16"/>
      <c r="H33" s="17"/>
    </row>
    <row r="34" spans="1:8" ht="15" customHeight="1" x14ac:dyDescent="0.2">
      <c r="A34" s="15"/>
      <c r="B34" s="16"/>
      <c r="C34" s="16"/>
      <c r="D34" s="16"/>
      <c r="E34" s="16"/>
      <c r="F34" s="16"/>
      <c r="G34" s="16"/>
      <c r="H34" s="17"/>
    </row>
    <row r="35" spans="1:8" ht="15" customHeight="1" x14ac:dyDescent="0.2">
      <c r="A35" s="15"/>
      <c r="B35" s="16"/>
      <c r="C35" s="16"/>
      <c r="D35" s="16"/>
      <c r="E35" s="16"/>
      <c r="F35" s="16"/>
      <c r="G35" s="16"/>
      <c r="H35" s="17"/>
    </row>
    <row r="36" spans="1:8" ht="15" customHeight="1" x14ac:dyDescent="0.2">
      <c r="A36" s="15"/>
      <c r="B36" s="16"/>
      <c r="C36" s="16"/>
      <c r="D36" s="16"/>
      <c r="E36" s="16"/>
      <c r="F36" s="16"/>
      <c r="G36" s="16"/>
      <c r="H36" s="17"/>
    </row>
    <row r="37" spans="1:8" ht="15" customHeight="1" x14ac:dyDescent="0.2">
      <c r="A37" s="15"/>
      <c r="B37" s="16"/>
      <c r="C37" s="16"/>
      <c r="D37" s="16"/>
      <c r="E37" s="16"/>
      <c r="F37" s="16"/>
      <c r="G37" s="16"/>
      <c r="H37" s="17"/>
    </row>
    <row r="38" spans="1:8" ht="15" customHeight="1" x14ac:dyDescent="0.2">
      <c r="A38" s="15"/>
      <c r="B38" s="16"/>
      <c r="C38" s="16"/>
      <c r="D38" s="16"/>
      <c r="E38" s="16"/>
      <c r="F38" s="16"/>
      <c r="G38" s="16"/>
      <c r="H38" s="17"/>
    </row>
    <row r="39" spans="1:8" ht="15" customHeight="1" x14ac:dyDescent="0.2">
      <c r="A39" s="15"/>
      <c r="B39" s="16"/>
      <c r="C39" s="16"/>
      <c r="D39" s="16"/>
      <c r="E39" s="16"/>
      <c r="F39" s="16"/>
      <c r="G39" s="16"/>
      <c r="H39" s="17"/>
    </row>
    <row r="40" spans="1:8" ht="15" customHeight="1" x14ac:dyDescent="0.2">
      <c r="A40" s="15"/>
      <c r="B40" s="16"/>
      <c r="C40" s="16"/>
      <c r="D40" s="16"/>
      <c r="E40" s="16"/>
      <c r="F40" s="16"/>
      <c r="G40" s="16"/>
      <c r="H40" s="17"/>
    </row>
    <row r="41" spans="1:8" ht="15" customHeight="1" x14ac:dyDescent="0.2">
      <c r="A41" s="15"/>
      <c r="B41" s="16"/>
      <c r="C41" s="16"/>
      <c r="D41" s="16"/>
      <c r="E41" s="16"/>
      <c r="F41" s="16"/>
      <c r="G41" s="16"/>
      <c r="H41" s="15"/>
    </row>
    <row r="42" spans="1:8" ht="15" customHeight="1" x14ac:dyDescent="0.2">
      <c r="A42" s="15"/>
      <c r="B42" s="16"/>
      <c r="C42" s="16"/>
      <c r="D42" s="16"/>
      <c r="E42" s="16"/>
      <c r="F42" s="16"/>
      <c r="G42" s="16"/>
      <c r="H42" s="15"/>
    </row>
    <row r="43" spans="1:8" ht="15" customHeight="1" x14ac:dyDescent="0.2">
      <c r="A43" s="15"/>
      <c r="B43" s="16"/>
      <c r="C43" s="16"/>
      <c r="D43" s="16"/>
      <c r="E43" s="16"/>
      <c r="F43" s="16"/>
      <c r="G43" s="16"/>
      <c r="H43" s="15"/>
    </row>
    <row r="44" spans="1:8" ht="15" customHeight="1" x14ac:dyDescent="0.2">
      <c r="A44" s="15"/>
      <c r="B44" s="16"/>
      <c r="C44" s="16"/>
      <c r="D44" s="16"/>
      <c r="E44" s="16"/>
      <c r="F44" s="16"/>
      <c r="G44" s="16"/>
      <c r="H44" s="15"/>
    </row>
    <row r="45" spans="1:8" x14ac:dyDescent="0.2"/>
    <row r="46" spans="1:8" x14ac:dyDescent="0.2"/>
    <row r="47" spans="1:8" x14ac:dyDescent="0.2"/>
    <row r="48" spans="1:8" x14ac:dyDescent="0.2"/>
    <row r="49" x14ac:dyDescent="0.2"/>
    <row r="50" x14ac:dyDescent="0.2"/>
    <row r="51" x14ac:dyDescent="0.2"/>
  </sheetData>
  <phoneticPr fontId="14" type="noConversion"/>
  <pageMargins left="0.7" right="0.7" top="0.75" bottom="0.75" header="0.3" footer="0.3"/>
  <pageSetup paperSize="9" scale="5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CB0-6942-4BF2-AEBE-A64F439A9462}">
  <sheetPr>
    <tabColor theme="4" tint="0.39997558519241921"/>
    <pageSetUpPr fitToPage="1"/>
  </sheetPr>
  <dimension ref="A1:DR44"/>
  <sheetViews>
    <sheetView tabSelected="1" zoomScaleNormal="100" workbookViewId="0">
      <selection activeCell="J44" sqref="J44"/>
    </sheetView>
  </sheetViews>
  <sheetFormatPr defaultColWidth="9.140625" defaultRowHeight="15" customHeight="1" x14ac:dyDescent="0.2"/>
  <cols>
    <col min="1" max="1" width="48.42578125" style="235" customWidth="1"/>
    <col min="2" max="2" width="13.28515625" style="235" hidden="1" customWidth="1"/>
    <col min="3" max="3" width="16.140625" style="235" hidden="1" customWidth="1"/>
    <col min="4" max="4" width="14.85546875" style="235" hidden="1" customWidth="1"/>
    <col min="5" max="5" width="14.140625" style="5" customWidth="1"/>
    <col min="6" max="6" width="13.28515625" style="369" customWidth="1"/>
    <col min="7" max="9" width="13.28515625" style="240" customWidth="1"/>
    <col min="10" max="10" width="13.7109375" style="240" customWidth="1"/>
    <col min="11" max="11" width="78.42578125" style="235" customWidth="1"/>
    <col min="12" max="16384" width="9.140625" style="235"/>
  </cols>
  <sheetData>
    <row r="1" spans="1:122" s="199" customFormat="1" ht="15.75" thickBot="1" x14ac:dyDescent="0.25">
      <c r="A1" s="318" t="s">
        <v>199</v>
      </c>
      <c r="B1" s="319"/>
      <c r="C1" s="319"/>
      <c r="D1" s="319"/>
      <c r="E1" s="319"/>
      <c r="F1" s="362"/>
      <c r="G1" s="319"/>
      <c r="H1" s="319"/>
    </row>
    <row r="2" spans="1:122" ht="63.75" thickBot="1" x14ac:dyDescent="0.25">
      <c r="A2" s="228" t="s">
        <v>11</v>
      </c>
      <c r="B2" s="229" t="s">
        <v>105</v>
      </c>
      <c r="C2" s="229" t="s">
        <v>106</v>
      </c>
      <c r="D2" s="230" t="s">
        <v>107</v>
      </c>
      <c r="E2" s="113" t="s">
        <v>72</v>
      </c>
      <c r="F2" s="363" t="s">
        <v>198</v>
      </c>
      <c r="G2" s="231" t="s">
        <v>108</v>
      </c>
      <c r="H2" s="232" t="s">
        <v>3</v>
      </c>
      <c r="I2" s="232" t="s">
        <v>4</v>
      </c>
      <c r="J2" s="233" t="s">
        <v>5</v>
      </c>
      <c r="K2" s="234" t="s">
        <v>6</v>
      </c>
    </row>
    <row r="3" spans="1:122" s="240" customFormat="1" ht="16.5" thickBot="1" x14ac:dyDescent="0.3">
      <c r="A3" s="236" t="s">
        <v>27</v>
      </c>
      <c r="B3" s="237"/>
      <c r="C3" s="238"/>
      <c r="D3" s="238"/>
      <c r="E3" s="283"/>
      <c r="F3" s="364"/>
      <c r="G3" s="238"/>
      <c r="H3" s="238"/>
      <c r="I3" s="238"/>
      <c r="J3" s="238"/>
      <c r="K3" s="238"/>
    </row>
    <row r="4" spans="1:122" ht="18.95" customHeight="1" thickBot="1" x14ac:dyDescent="0.25">
      <c r="A4" s="302" t="s">
        <v>109</v>
      </c>
      <c r="B4" s="273">
        <v>15000</v>
      </c>
      <c r="C4" s="273">
        <v>16500</v>
      </c>
      <c r="D4" s="303">
        <f t="shared" ref="D4:D11" si="0">C4-B4</f>
        <v>1500</v>
      </c>
      <c r="E4" s="287">
        <v>16500</v>
      </c>
      <c r="F4" s="351">
        <v>1883.07</v>
      </c>
      <c r="G4" s="20">
        <v>10868</v>
      </c>
      <c r="H4" s="274">
        <f>G4-E4</f>
        <v>-5632</v>
      </c>
      <c r="I4" s="274">
        <v>18000</v>
      </c>
      <c r="J4" s="274">
        <f>I4-E4</f>
        <v>1500</v>
      </c>
      <c r="K4" s="374"/>
    </row>
    <row r="5" spans="1:122" s="310" customFormat="1" ht="15.75" thickBot="1" x14ac:dyDescent="0.25">
      <c r="A5" s="305" t="s">
        <v>110</v>
      </c>
      <c r="B5" s="306">
        <v>14000</v>
      </c>
      <c r="C5" s="306">
        <v>14000</v>
      </c>
      <c r="D5" s="307">
        <f t="shared" si="0"/>
        <v>0</v>
      </c>
      <c r="E5" s="308">
        <v>15000</v>
      </c>
      <c r="F5" s="351">
        <v>1395</v>
      </c>
      <c r="G5" s="20">
        <v>10620</v>
      </c>
      <c r="H5" s="309">
        <f t="shared" ref="H5:H12" si="1">G5-E5</f>
        <v>-4380</v>
      </c>
      <c r="I5" s="309">
        <v>18000</v>
      </c>
      <c r="J5" s="309">
        <f t="shared" ref="J5:J12" si="2">I5-E5</f>
        <v>3000</v>
      </c>
      <c r="K5" s="375"/>
    </row>
    <row r="6" spans="1:122" x14ac:dyDescent="0.2">
      <c r="A6" s="241" t="s">
        <v>111</v>
      </c>
      <c r="B6" s="257">
        <v>1000</v>
      </c>
      <c r="C6" s="257">
        <v>1000</v>
      </c>
      <c r="D6" s="304">
        <f t="shared" si="0"/>
        <v>0</v>
      </c>
      <c r="E6" s="283">
        <v>5000</v>
      </c>
      <c r="F6" s="351">
        <v>35</v>
      </c>
      <c r="G6" s="20">
        <v>595</v>
      </c>
      <c r="H6" s="238">
        <f t="shared" si="1"/>
        <v>-4405</v>
      </c>
      <c r="I6" s="238">
        <v>1000</v>
      </c>
      <c r="J6" s="238">
        <f t="shared" si="2"/>
        <v>-4000</v>
      </c>
      <c r="K6" s="298"/>
    </row>
    <row r="7" spans="1:122" x14ac:dyDescent="0.2">
      <c r="A7" s="244" t="s">
        <v>112</v>
      </c>
      <c r="B7" s="242">
        <v>45</v>
      </c>
      <c r="C7" s="242">
        <v>45</v>
      </c>
      <c r="D7" s="246">
        <f t="shared" si="0"/>
        <v>0</v>
      </c>
      <c r="E7" s="8">
        <v>45</v>
      </c>
      <c r="F7" s="351">
        <v>45</v>
      </c>
      <c r="G7" s="20">
        <v>45</v>
      </c>
      <c r="H7" s="239">
        <f t="shared" si="1"/>
        <v>0</v>
      </c>
      <c r="I7" s="239">
        <f t="shared" ref="I7:I11" si="3">E7</f>
        <v>45</v>
      </c>
      <c r="J7" s="239">
        <f t="shared" si="2"/>
        <v>0</v>
      </c>
      <c r="K7" s="245"/>
    </row>
    <row r="8" spans="1:122" x14ac:dyDescent="0.2">
      <c r="A8" s="244" t="s">
        <v>113</v>
      </c>
      <c r="B8" s="242">
        <v>1500</v>
      </c>
      <c r="C8" s="242">
        <v>8500</v>
      </c>
      <c r="D8" s="243">
        <f t="shared" si="0"/>
        <v>7000</v>
      </c>
      <c r="E8" s="8">
        <v>2500</v>
      </c>
      <c r="F8" s="351">
        <v>0</v>
      </c>
      <c r="G8" s="20">
        <v>0</v>
      </c>
      <c r="H8" s="239">
        <f t="shared" si="1"/>
        <v>-2500</v>
      </c>
      <c r="I8" s="239">
        <f t="shared" si="3"/>
        <v>2500</v>
      </c>
      <c r="J8" s="239">
        <f t="shared" si="2"/>
        <v>0</v>
      </c>
      <c r="K8" s="245" t="s">
        <v>114</v>
      </c>
    </row>
    <row r="9" spans="1:122" x14ac:dyDescent="0.2">
      <c r="A9" s="244" t="s">
        <v>115</v>
      </c>
      <c r="B9" s="242">
        <v>13300</v>
      </c>
      <c r="C9" s="242">
        <v>0</v>
      </c>
      <c r="D9" s="246">
        <f t="shared" si="0"/>
        <v>-13300</v>
      </c>
      <c r="E9" s="8">
        <v>0</v>
      </c>
      <c r="F9" s="351">
        <v>0</v>
      </c>
      <c r="G9" s="20">
        <v>0</v>
      </c>
      <c r="H9" s="239">
        <f t="shared" si="1"/>
        <v>0</v>
      </c>
      <c r="I9" s="239">
        <f t="shared" si="3"/>
        <v>0</v>
      </c>
      <c r="J9" s="239">
        <f t="shared" si="2"/>
        <v>0</v>
      </c>
      <c r="K9" s="245"/>
    </row>
    <row r="10" spans="1:122" x14ac:dyDescent="0.2">
      <c r="A10" s="244" t="s">
        <v>116</v>
      </c>
      <c r="B10" s="242"/>
      <c r="C10" s="242"/>
      <c r="D10" s="246"/>
      <c r="E10" s="8">
        <v>0</v>
      </c>
      <c r="F10" s="351">
        <v>0</v>
      </c>
      <c r="G10" s="20">
        <v>2000</v>
      </c>
      <c r="H10" s="239">
        <f t="shared" si="1"/>
        <v>2000</v>
      </c>
      <c r="I10" s="239">
        <v>2000</v>
      </c>
      <c r="J10" s="239">
        <f t="shared" si="2"/>
        <v>2000</v>
      </c>
      <c r="K10" s="245" t="s">
        <v>117</v>
      </c>
    </row>
    <row r="11" spans="1:122" s="251" customFormat="1" ht="18" customHeight="1" x14ac:dyDescent="0.25">
      <c r="A11" s="247" t="s">
        <v>118</v>
      </c>
      <c r="B11" s="247">
        <v>17000</v>
      </c>
      <c r="C11" s="247">
        <v>17000</v>
      </c>
      <c r="D11" s="248">
        <f t="shared" si="0"/>
        <v>0</v>
      </c>
      <c r="E11" s="96">
        <v>0</v>
      </c>
      <c r="F11" s="351">
        <v>0</v>
      </c>
      <c r="G11" s="20">
        <v>0</v>
      </c>
      <c r="H11" s="249">
        <f t="shared" si="1"/>
        <v>0</v>
      </c>
      <c r="I11" s="249">
        <f t="shared" si="3"/>
        <v>0</v>
      </c>
      <c r="J11" s="249">
        <f t="shared" si="2"/>
        <v>0</v>
      </c>
      <c r="K11" s="250" t="s">
        <v>119</v>
      </c>
    </row>
    <row r="12" spans="1:122" x14ac:dyDescent="0.2">
      <c r="A12" s="244" t="s">
        <v>120</v>
      </c>
      <c r="B12" s="242">
        <v>0</v>
      </c>
      <c r="C12" s="242">
        <v>1674</v>
      </c>
      <c r="D12" s="242">
        <v>1674</v>
      </c>
      <c r="E12" s="8">
        <v>0</v>
      </c>
      <c r="F12" s="351">
        <v>0</v>
      </c>
      <c r="G12" s="20">
        <v>0</v>
      </c>
      <c r="H12" s="239">
        <f t="shared" si="1"/>
        <v>0</v>
      </c>
      <c r="I12" s="239">
        <v>1140</v>
      </c>
      <c r="J12" s="239">
        <f t="shared" si="2"/>
        <v>1140</v>
      </c>
      <c r="K12" s="245" t="s">
        <v>121</v>
      </c>
      <c r="L12" s="251"/>
    </row>
    <row r="13" spans="1:122" ht="16.5" thickBot="1" x14ac:dyDescent="0.3">
      <c r="A13" s="252" t="s">
        <v>31</v>
      </c>
      <c r="B13" s="253">
        <f t="shared" ref="B13:J13" si="4">SUM(B4:B12)</f>
        <v>61845</v>
      </c>
      <c r="C13" s="253">
        <f t="shared" si="4"/>
        <v>58719</v>
      </c>
      <c r="D13" s="254">
        <f t="shared" si="4"/>
        <v>-3126</v>
      </c>
      <c r="E13" s="284">
        <f t="shared" si="4"/>
        <v>39045</v>
      </c>
      <c r="F13" s="365">
        <f t="shared" si="4"/>
        <v>3358.0699999999997</v>
      </c>
      <c r="G13" s="253">
        <f t="shared" si="4"/>
        <v>24128</v>
      </c>
      <c r="H13" s="253">
        <f t="shared" si="4"/>
        <v>-14917</v>
      </c>
      <c r="I13" s="253">
        <f t="shared" si="4"/>
        <v>42685</v>
      </c>
      <c r="J13" s="253">
        <f t="shared" si="4"/>
        <v>3640</v>
      </c>
      <c r="K13" s="255"/>
    </row>
    <row r="14" spans="1:122" ht="15.75" thickBot="1" x14ac:dyDescent="0.25">
      <c r="A14" s="256"/>
      <c r="B14" s="257"/>
      <c r="C14" s="257"/>
      <c r="D14" s="257"/>
      <c r="E14" s="283"/>
      <c r="F14" s="366"/>
      <c r="G14" s="238"/>
      <c r="H14" s="238"/>
      <c r="I14" s="238"/>
      <c r="J14" s="238"/>
      <c r="K14" s="242"/>
    </row>
    <row r="15" spans="1:122" s="262" customFormat="1" ht="16.5" thickBot="1" x14ac:dyDescent="0.25">
      <c r="A15" s="258" t="s">
        <v>15</v>
      </c>
      <c r="B15" s="259"/>
      <c r="C15" s="260"/>
      <c r="D15" s="260"/>
      <c r="E15" s="285"/>
      <c r="F15" s="367"/>
      <c r="G15" s="260"/>
      <c r="H15" s="260"/>
      <c r="I15" s="260"/>
      <c r="J15" s="260"/>
      <c r="K15" s="261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5"/>
      <c r="CC15" s="235"/>
      <c r="CD15" s="235"/>
      <c r="CE15" s="235"/>
      <c r="CF15" s="235"/>
      <c r="CG15" s="235"/>
      <c r="CH15" s="235"/>
      <c r="CI15" s="235"/>
      <c r="CJ15" s="235"/>
      <c r="CK15" s="235"/>
      <c r="CL15" s="235"/>
      <c r="CM15" s="235"/>
      <c r="CN15" s="235"/>
      <c r="CO15" s="235"/>
      <c r="CP15" s="235"/>
      <c r="CQ15" s="235"/>
      <c r="CR15" s="235"/>
      <c r="CS15" s="235"/>
      <c r="CT15" s="235"/>
      <c r="CU15" s="235"/>
      <c r="CV15" s="235"/>
      <c r="CW15" s="235"/>
      <c r="CX15" s="235"/>
      <c r="CY15" s="235"/>
      <c r="CZ15" s="235"/>
      <c r="DA15" s="235"/>
      <c r="DB15" s="235"/>
      <c r="DC15" s="235"/>
      <c r="DD15" s="235"/>
      <c r="DE15" s="235"/>
      <c r="DF15" s="235"/>
      <c r="DG15" s="235"/>
      <c r="DH15" s="235"/>
      <c r="DI15" s="235"/>
      <c r="DJ15" s="235"/>
      <c r="DK15" s="235"/>
      <c r="DL15" s="235"/>
      <c r="DM15" s="235"/>
      <c r="DN15" s="235"/>
      <c r="DO15" s="235"/>
      <c r="DP15" s="235"/>
      <c r="DQ15" s="235"/>
      <c r="DR15" s="235"/>
    </row>
    <row r="16" spans="1:122" s="251" customFormat="1" ht="45" x14ac:dyDescent="0.25">
      <c r="A16" s="247" t="s">
        <v>122</v>
      </c>
      <c r="B16" s="247">
        <v>0</v>
      </c>
      <c r="C16" s="311">
        <v>0</v>
      </c>
      <c r="D16" s="247">
        <v>0</v>
      </c>
      <c r="E16" s="96">
        <v>10000</v>
      </c>
      <c r="F16" s="351">
        <v>0</v>
      </c>
      <c r="G16" s="20">
        <v>0</v>
      </c>
      <c r="H16" s="359">
        <f t="shared" ref="H16:H26" si="5">E16-G16</f>
        <v>10000</v>
      </c>
      <c r="I16" s="311">
        <v>4000</v>
      </c>
      <c r="J16" s="311">
        <f t="shared" ref="J16:J37" si="6">E16-I16</f>
        <v>6000</v>
      </c>
      <c r="K16" s="250" t="s">
        <v>123</v>
      </c>
    </row>
    <row r="17" spans="1:11" s="268" customFormat="1" ht="15" customHeight="1" x14ac:dyDescent="0.2">
      <c r="A17" s="244" t="s">
        <v>118</v>
      </c>
      <c r="B17" s="244">
        <v>22000</v>
      </c>
      <c r="C17" s="244">
        <v>6674</v>
      </c>
      <c r="D17" s="244">
        <f t="shared" ref="D17:D26" si="7">B17-C17</f>
        <v>15326</v>
      </c>
      <c r="E17" s="72">
        <v>10000</v>
      </c>
      <c r="F17" s="351">
        <v>0</v>
      </c>
      <c r="G17" s="20">
        <v>6460</v>
      </c>
      <c r="H17" s="263">
        <f t="shared" si="5"/>
        <v>3540</v>
      </c>
      <c r="I17" s="266">
        <v>10000</v>
      </c>
      <c r="J17" s="239">
        <f t="shared" si="6"/>
        <v>0</v>
      </c>
      <c r="K17" s="267" t="s">
        <v>124</v>
      </c>
    </row>
    <row r="18" spans="1:11" x14ac:dyDescent="0.2">
      <c r="A18" s="244" t="s">
        <v>125</v>
      </c>
      <c r="B18" s="242">
        <v>2500</v>
      </c>
      <c r="C18" s="239">
        <v>0</v>
      </c>
      <c r="D18" s="242">
        <f t="shared" si="7"/>
        <v>2500</v>
      </c>
      <c r="E18" s="8">
        <v>2500</v>
      </c>
      <c r="F18" s="351">
        <v>1200.94</v>
      </c>
      <c r="G18" s="20">
        <v>1524.94</v>
      </c>
      <c r="H18" s="263">
        <f t="shared" si="5"/>
        <v>975.06</v>
      </c>
      <c r="I18" s="239">
        <f t="shared" ref="I18:I26" si="8">E18</f>
        <v>2500</v>
      </c>
      <c r="J18" s="239">
        <f t="shared" si="6"/>
        <v>0</v>
      </c>
      <c r="K18" s="245"/>
    </row>
    <row r="19" spans="1:11" x14ac:dyDescent="0.2">
      <c r="A19" s="244" t="s">
        <v>126</v>
      </c>
      <c r="B19" s="242">
        <v>200</v>
      </c>
      <c r="C19" s="239">
        <v>131</v>
      </c>
      <c r="D19" s="242">
        <f t="shared" si="7"/>
        <v>69</v>
      </c>
      <c r="E19" s="8">
        <v>0</v>
      </c>
      <c r="F19" s="351">
        <v>0</v>
      </c>
      <c r="G19" s="20">
        <v>0</v>
      </c>
      <c r="H19" s="263">
        <f t="shared" si="5"/>
        <v>0</v>
      </c>
      <c r="I19" s="239">
        <f t="shared" si="8"/>
        <v>0</v>
      </c>
      <c r="J19" s="239">
        <f t="shared" si="6"/>
        <v>0</v>
      </c>
      <c r="K19" s="245"/>
    </row>
    <row r="20" spans="1:11" x14ac:dyDescent="0.2">
      <c r="A20" s="244" t="s">
        <v>113</v>
      </c>
      <c r="B20" s="242">
        <v>1500</v>
      </c>
      <c r="C20" s="239">
        <v>8500</v>
      </c>
      <c r="D20" s="246">
        <f t="shared" si="7"/>
        <v>-7000</v>
      </c>
      <c r="E20" s="8">
        <v>2500</v>
      </c>
      <c r="F20" s="351">
        <v>0</v>
      </c>
      <c r="G20" s="20">
        <v>0</v>
      </c>
      <c r="H20" s="263">
        <f t="shared" si="5"/>
        <v>2500</v>
      </c>
      <c r="I20" s="239">
        <f t="shared" si="8"/>
        <v>2500</v>
      </c>
      <c r="J20" s="239">
        <f t="shared" si="6"/>
        <v>0</v>
      </c>
      <c r="K20" s="245"/>
    </row>
    <row r="21" spans="1:11" s="268" customFormat="1" x14ac:dyDescent="0.2">
      <c r="A21" s="247" t="s">
        <v>127</v>
      </c>
      <c r="B21" s="264">
        <v>2000</v>
      </c>
      <c r="C21" s="249">
        <v>2600</v>
      </c>
      <c r="D21" s="264">
        <f t="shared" si="7"/>
        <v>-600</v>
      </c>
      <c r="E21" s="286">
        <v>4500</v>
      </c>
      <c r="F21" s="351">
        <v>232.03</v>
      </c>
      <c r="G21" s="20">
        <v>549</v>
      </c>
      <c r="H21" s="263">
        <f t="shared" si="5"/>
        <v>3951</v>
      </c>
      <c r="I21" s="239">
        <f t="shared" si="8"/>
        <v>4500</v>
      </c>
      <c r="J21" s="239">
        <f t="shared" si="6"/>
        <v>0</v>
      </c>
      <c r="K21" s="239" t="s">
        <v>128</v>
      </c>
    </row>
    <row r="22" spans="1:11" x14ac:dyDescent="0.2">
      <c r="A22" s="244" t="s">
        <v>129</v>
      </c>
      <c r="B22" s="242">
        <v>18000</v>
      </c>
      <c r="C22" s="239">
        <v>18000</v>
      </c>
      <c r="D22" s="242">
        <f t="shared" si="7"/>
        <v>0</v>
      </c>
      <c r="E22" s="8">
        <v>20000</v>
      </c>
      <c r="F22" s="351">
        <v>1974</v>
      </c>
      <c r="G22" s="20">
        <v>13816</v>
      </c>
      <c r="H22" s="263">
        <f t="shared" si="5"/>
        <v>6184</v>
      </c>
      <c r="I22" s="239">
        <f t="shared" si="8"/>
        <v>20000</v>
      </c>
      <c r="J22" s="239">
        <f t="shared" si="6"/>
        <v>0</v>
      </c>
      <c r="K22" s="245"/>
    </row>
    <row r="23" spans="1:11" ht="30" x14ac:dyDescent="0.2">
      <c r="A23" s="244" t="s">
        <v>130</v>
      </c>
      <c r="B23" s="242">
        <v>4200</v>
      </c>
      <c r="C23" s="239">
        <f>4200+2000+3000</f>
        <v>9200</v>
      </c>
      <c r="D23" s="242">
        <f t="shared" si="7"/>
        <v>-5000</v>
      </c>
      <c r="E23" s="8">
        <v>5000</v>
      </c>
      <c r="F23" s="351">
        <v>218.75</v>
      </c>
      <c r="G23" s="20">
        <v>6000.82</v>
      </c>
      <c r="H23" s="312">
        <f t="shared" si="5"/>
        <v>-1000.8199999999997</v>
      </c>
      <c r="I23" s="239">
        <v>16000</v>
      </c>
      <c r="J23" s="239">
        <f t="shared" si="6"/>
        <v>-11000</v>
      </c>
      <c r="K23" s="245" t="s">
        <v>131</v>
      </c>
    </row>
    <row r="24" spans="1:11" s="268" customFormat="1" ht="30" x14ac:dyDescent="0.25">
      <c r="A24" s="247" t="s">
        <v>132</v>
      </c>
      <c r="B24" s="264">
        <v>8000</v>
      </c>
      <c r="C24" s="249">
        <v>12000</v>
      </c>
      <c r="D24" s="313">
        <f t="shared" si="7"/>
        <v>-4000</v>
      </c>
      <c r="E24" s="286">
        <v>12000</v>
      </c>
      <c r="F24" s="351">
        <v>427.46</v>
      </c>
      <c r="G24" s="20">
        <v>8659.4599999999991</v>
      </c>
      <c r="H24" s="263">
        <f t="shared" si="5"/>
        <v>3340.5400000000009</v>
      </c>
      <c r="I24" s="249">
        <v>14500</v>
      </c>
      <c r="J24" s="249">
        <f t="shared" si="6"/>
        <v>-2500</v>
      </c>
      <c r="K24" s="265" t="s">
        <v>133</v>
      </c>
    </row>
    <row r="25" spans="1:11" x14ac:dyDescent="0.2">
      <c r="A25" s="244" t="s">
        <v>134</v>
      </c>
      <c r="B25" s="242">
        <v>1500</v>
      </c>
      <c r="C25" s="239">
        <v>3000</v>
      </c>
      <c r="D25" s="242">
        <f t="shared" si="7"/>
        <v>-1500</v>
      </c>
      <c r="E25" s="8">
        <v>3000</v>
      </c>
      <c r="F25" s="351">
        <v>4.99</v>
      </c>
      <c r="G25" s="20">
        <v>1323.05</v>
      </c>
      <c r="H25" s="263">
        <f t="shared" si="5"/>
        <v>1676.95</v>
      </c>
      <c r="I25" s="239">
        <f t="shared" si="8"/>
        <v>3000</v>
      </c>
      <c r="J25" s="239">
        <f t="shared" si="6"/>
        <v>0</v>
      </c>
      <c r="K25" s="245"/>
    </row>
    <row r="26" spans="1:11" x14ac:dyDescent="0.2">
      <c r="A26" s="244" t="s">
        <v>135</v>
      </c>
      <c r="B26" s="242">
        <v>1100</v>
      </c>
      <c r="C26" s="239">
        <v>1255</v>
      </c>
      <c r="D26" s="242">
        <f t="shared" si="7"/>
        <v>-155</v>
      </c>
      <c r="E26" s="8">
        <v>0</v>
      </c>
      <c r="F26" s="351">
        <v>0</v>
      </c>
      <c r="G26" s="20">
        <v>0</v>
      </c>
      <c r="H26" s="263">
        <f t="shared" si="5"/>
        <v>0</v>
      </c>
      <c r="I26" s="239">
        <f t="shared" si="8"/>
        <v>0</v>
      </c>
      <c r="J26" s="239">
        <f t="shared" si="6"/>
        <v>0</v>
      </c>
      <c r="K26" s="245" t="s">
        <v>136</v>
      </c>
    </row>
    <row r="27" spans="1:11" x14ac:dyDescent="0.2">
      <c r="A27" s="269" t="s">
        <v>109</v>
      </c>
      <c r="B27" s="242">
        <v>600</v>
      </c>
      <c r="C27" s="239">
        <v>200</v>
      </c>
      <c r="D27" s="270">
        <v>400</v>
      </c>
      <c r="E27" s="8">
        <v>600</v>
      </c>
      <c r="F27" s="351">
        <v>0</v>
      </c>
      <c r="G27" s="20">
        <v>0</v>
      </c>
      <c r="H27" s="239">
        <f>E27-G27</f>
        <v>600</v>
      </c>
      <c r="I27" s="239">
        <v>600</v>
      </c>
      <c r="J27" s="239">
        <f t="shared" si="6"/>
        <v>0</v>
      </c>
      <c r="K27" s="271"/>
    </row>
    <row r="28" spans="1:11" x14ac:dyDescent="0.2">
      <c r="A28" s="272" t="s">
        <v>110</v>
      </c>
      <c r="B28" s="242">
        <v>500</v>
      </c>
      <c r="C28" s="239">
        <v>200</v>
      </c>
      <c r="D28" s="270">
        <v>300</v>
      </c>
      <c r="E28" s="8">
        <v>500</v>
      </c>
      <c r="F28" s="351">
        <v>0</v>
      </c>
      <c r="G28" s="20">
        <v>0</v>
      </c>
      <c r="H28" s="239">
        <f t="shared" ref="H28:H37" si="9">E28-G28</f>
        <v>500</v>
      </c>
      <c r="I28" s="239">
        <v>500</v>
      </c>
      <c r="J28" s="239">
        <f t="shared" si="6"/>
        <v>0</v>
      </c>
      <c r="K28" s="271"/>
    </row>
    <row r="29" spans="1:11" x14ac:dyDescent="0.2">
      <c r="A29" s="272" t="s">
        <v>111</v>
      </c>
      <c r="B29" s="242">
        <v>500</v>
      </c>
      <c r="C29" s="239">
        <v>500</v>
      </c>
      <c r="D29" s="270">
        <v>0</v>
      </c>
      <c r="E29" s="8">
        <v>500</v>
      </c>
      <c r="F29" s="351">
        <v>0</v>
      </c>
      <c r="G29" s="20">
        <v>717</v>
      </c>
      <c r="H29" s="239">
        <f t="shared" si="9"/>
        <v>-217</v>
      </c>
      <c r="I29" s="239">
        <v>500</v>
      </c>
      <c r="J29" s="239">
        <f t="shared" si="6"/>
        <v>0</v>
      </c>
      <c r="K29" s="271"/>
    </row>
    <row r="30" spans="1:11" x14ac:dyDescent="0.2">
      <c r="A30" s="272" t="s">
        <v>112</v>
      </c>
      <c r="B30" s="242">
        <v>200</v>
      </c>
      <c r="C30" s="239">
        <v>200</v>
      </c>
      <c r="D30" s="270">
        <v>0</v>
      </c>
      <c r="E30" s="8">
        <v>200</v>
      </c>
      <c r="F30" s="351">
        <v>0</v>
      </c>
      <c r="G30" s="20">
        <v>0</v>
      </c>
      <c r="H30" s="239">
        <f t="shared" si="9"/>
        <v>200</v>
      </c>
      <c r="I30" s="239">
        <v>200</v>
      </c>
      <c r="J30" s="239">
        <f t="shared" si="6"/>
        <v>0</v>
      </c>
      <c r="K30" s="271"/>
    </row>
    <row r="31" spans="1:11" x14ac:dyDescent="0.2">
      <c r="A31" s="272" t="s">
        <v>137</v>
      </c>
      <c r="B31" s="242">
        <v>500</v>
      </c>
      <c r="C31" s="239">
        <v>500</v>
      </c>
      <c r="D31" s="270">
        <v>0</v>
      </c>
      <c r="E31" s="8">
        <v>500</v>
      </c>
      <c r="F31" s="351">
        <v>350</v>
      </c>
      <c r="G31" s="20">
        <v>350</v>
      </c>
      <c r="H31" s="239">
        <f t="shared" si="9"/>
        <v>150</v>
      </c>
      <c r="I31" s="239">
        <v>500</v>
      </c>
      <c r="J31" s="239">
        <f t="shared" si="6"/>
        <v>0</v>
      </c>
      <c r="K31" s="271"/>
    </row>
    <row r="32" spans="1:11" x14ac:dyDescent="0.2">
      <c r="A32" s="272" t="s">
        <v>138</v>
      </c>
      <c r="B32" s="242">
        <v>350</v>
      </c>
      <c r="C32" s="239">
        <v>200</v>
      </c>
      <c r="D32" s="270">
        <v>150</v>
      </c>
      <c r="E32" s="8">
        <v>350</v>
      </c>
      <c r="F32" s="351">
        <v>0</v>
      </c>
      <c r="G32" s="20">
        <v>92.4</v>
      </c>
      <c r="H32" s="239">
        <f t="shared" si="9"/>
        <v>257.60000000000002</v>
      </c>
      <c r="I32" s="239">
        <v>350</v>
      </c>
      <c r="J32" s="239">
        <f t="shared" si="6"/>
        <v>0</v>
      </c>
      <c r="K32" s="271"/>
    </row>
    <row r="33" spans="1:11" x14ac:dyDescent="0.2">
      <c r="A33" s="272" t="s">
        <v>139</v>
      </c>
      <c r="B33" s="242">
        <v>500</v>
      </c>
      <c r="C33" s="239">
        <v>1000</v>
      </c>
      <c r="D33" s="270">
        <v>-500</v>
      </c>
      <c r="E33" s="8">
        <v>500</v>
      </c>
      <c r="F33" s="351">
        <v>2941.88</v>
      </c>
      <c r="G33" s="20">
        <v>3279.38</v>
      </c>
      <c r="H33" s="239">
        <f t="shared" si="9"/>
        <v>-2779.38</v>
      </c>
      <c r="I33" s="239">
        <v>500</v>
      </c>
      <c r="J33" s="239">
        <f t="shared" si="6"/>
        <v>0</v>
      </c>
      <c r="K33" s="271"/>
    </row>
    <row r="34" spans="1:11" x14ac:dyDescent="0.2">
      <c r="A34" s="272" t="s">
        <v>140</v>
      </c>
      <c r="B34" s="242">
        <v>700</v>
      </c>
      <c r="C34" s="239">
        <v>700</v>
      </c>
      <c r="D34" s="270">
        <v>0</v>
      </c>
      <c r="E34" s="8">
        <v>500</v>
      </c>
      <c r="F34" s="351">
        <v>0</v>
      </c>
      <c r="G34" s="20">
        <v>0</v>
      </c>
      <c r="H34" s="239">
        <f t="shared" si="9"/>
        <v>500</v>
      </c>
      <c r="I34" s="239">
        <v>500</v>
      </c>
      <c r="J34" s="239">
        <f t="shared" si="6"/>
        <v>0</v>
      </c>
      <c r="K34" s="271"/>
    </row>
    <row r="35" spans="1:11" x14ac:dyDescent="0.2">
      <c r="A35" s="272" t="s">
        <v>141</v>
      </c>
      <c r="B35" s="242">
        <v>500</v>
      </c>
      <c r="C35" s="239">
        <v>200</v>
      </c>
      <c r="D35" s="270">
        <v>300</v>
      </c>
      <c r="E35" s="8">
        <v>100</v>
      </c>
      <c r="F35" s="351">
        <v>0</v>
      </c>
      <c r="G35" s="20">
        <v>188.33</v>
      </c>
      <c r="H35" s="239">
        <f t="shared" si="9"/>
        <v>-88.330000000000013</v>
      </c>
      <c r="I35" s="239">
        <v>200</v>
      </c>
      <c r="J35" s="239">
        <f t="shared" si="6"/>
        <v>-100</v>
      </c>
      <c r="K35" s="271"/>
    </row>
    <row r="36" spans="1:11" x14ac:dyDescent="0.2">
      <c r="A36" s="272" t="s">
        <v>142</v>
      </c>
      <c r="B36" s="273">
        <v>0</v>
      </c>
      <c r="C36" s="274">
        <v>0</v>
      </c>
      <c r="D36" s="270">
        <v>0</v>
      </c>
      <c r="E36" s="8">
        <v>200</v>
      </c>
      <c r="F36" s="351">
        <v>0</v>
      </c>
      <c r="G36" s="20">
        <v>95.04</v>
      </c>
      <c r="H36" s="239">
        <f t="shared" si="9"/>
        <v>104.96</v>
      </c>
      <c r="I36" s="239">
        <v>200</v>
      </c>
      <c r="J36" s="239">
        <f t="shared" si="6"/>
        <v>0</v>
      </c>
      <c r="K36" s="271"/>
    </row>
    <row r="37" spans="1:11" x14ac:dyDescent="0.2">
      <c r="A37" s="272" t="s">
        <v>143</v>
      </c>
      <c r="B37" s="242">
        <v>5000</v>
      </c>
      <c r="C37" s="239">
        <v>2000</v>
      </c>
      <c r="D37" s="270">
        <v>3000</v>
      </c>
      <c r="E37" s="8">
        <v>1000</v>
      </c>
      <c r="F37" s="351">
        <v>31.91</v>
      </c>
      <c r="G37" s="20">
        <v>2312.85</v>
      </c>
      <c r="H37" s="239">
        <f t="shared" si="9"/>
        <v>-1312.85</v>
      </c>
      <c r="I37" s="239">
        <v>1000</v>
      </c>
      <c r="J37" s="239">
        <f t="shared" si="6"/>
        <v>0</v>
      </c>
      <c r="K37" s="275"/>
    </row>
    <row r="38" spans="1:11" s="277" customFormat="1" ht="16.5" thickBot="1" x14ac:dyDescent="0.3">
      <c r="A38" s="276"/>
      <c r="B38" s="235"/>
      <c r="C38" s="235"/>
      <c r="D38" s="235"/>
      <c r="E38" s="287"/>
      <c r="F38" s="361"/>
      <c r="G38" s="274"/>
      <c r="H38" s="274"/>
      <c r="I38" s="274"/>
      <c r="J38" s="239"/>
      <c r="K38" s="275"/>
    </row>
    <row r="39" spans="1:11" ht="27.75" customHeight="1" thickBot="1" x14ac:dyDescent="0.3">
      <c r="A39" s="280" t="s">
        <v>144</v>
      </c>
      <c r="B39" s="281">
        <f>SUM(B27:B38)</f>
        <v>9350</v>
      </c>
      <c r="C39" s="281">
        <f>SUM(C27:C38)</f>
        <v>5700</v>
      </c>
      <c r="D39" s="281">
        <f>SUM(D27:D38)</f>
        <v>3650</v>
      </c>
      <c r="E39" s="288">
        <f t="shared" ref="E39:J39" si="10">SUM(E16:E37)</f>
        <v>74450</v>
      </c>
      <c r="F39" s="360">
        <f t="shared" si="10"/>
        <v>7381.96</v>
      </c>
      <c r="G39" s="282">
        <f t="shared" si="10"/>
        <v>45368.270000000004</v>
      </c>
      <c r="H39" s="282">
        <f t="shared" si="10"/>
        <v>29081.729999999996</v>
      </c>
      <c r="I39" s="282">
        <f t="shared" si="10"/>
        <v>82050</v>
      </c>
      <c r="J39" s="236">
        <f t="shared" si="10"/>
        <v>-7600</v>
      </c>
      <c r="K39" s="278"/>
    </row>
    <row r="40" spans="1:11" ht="15" customHeight="1" x14ac:dyDescent="0.25">
      <c r="A40" s="279"/>
      <c r="E40" s="4"/>
      <c r="F40" s="368"/>
      <c r="G40" s="235" t="s">
        <v>104</v>
      </c>
      <c r="H40" s="235">
        <f>E39-G39</f>
        <v>29081.729999999996</v>
      </c>
      <c r="I40" s="235" t="s">
        <v>104</v>
      </c>
      <c r="J40" s="235">
        <f>E39-I39</f>
        <v>-7600</v>
      </c>
    </row>
    <row r="41" spans="1:11" ht="15" customHeight="1" thickBot="1" x14ac:dyDescent="0.3">
      <c r="A41" s="373" t="s">
        <v>19</v>
      </c>
      <c r="B41" s="242"/>
      <c r="C41" s="242"/>
      <c r="D41" s="242"/>
      <c r="E41" s="71">
        <f>E13-E39</f>
        <v>-35405</v>
      </c>
      <c r="F41" s="71">
        <f t="shared" ref="F41:J41" si="11">F13-F39</f>
        <v>-4023.8900000000003</v>
      </c>
      <c r="G41" s="71">
        <f t="shared" si="11"/>
        <v>-21240.270000000004</v>
      </c>
      <c r="H41" s="71">
        <f t="shared" si="11"/>
        <v>-43998.729999999996</v>
      </c>
      <c r="I41" s="71">
        <f t="shared" si="11"/>
        <v>-39365</v>
      </c>
      <c r="J41" s="71">
        <f>J13+J39</f>
        <v>-3960</v>
      </c>
    </row>
    <row r="42" spans="1:11" ht="15" customHeight="1" thickTop="1" x14ac:dyDescent="0.2"/>
    <row r="44" spans="1:11" ht="15" customHeight="1" x14ac:dyDescent="0.2">
      <c r="J44" s="4">
        <f>I41-E41</f>
        <v>-3960</v>
      </c>
    </row>
  </sheetData>
  <mergeCells count="1">
    <mergeCell ref="K4:K5"/>
  </mergeCells>
  <pageMargins left="0.7" right="0.7" top="0.75" bottom="0.75" header="0.3" footer="0.3"/>
  <pageSetup paperSize="9" scale="65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F1A6-2869-4CFC-A9EC-529EB60DB894}">
  <sheetPr>
    <tabColor theme="7" tint="0.59999389629810485"/>
    <pageSetUpPr fitToPage="1"/>
  </sheetPr>
  <dimension ref="A1:K20"/>
  <sheetViews>
    <sheetView workbookViewId="0">
      <pane xSplit="1" ySplit="2" topLeftCell="B5" activePane="bottomRight" state="frozen"/>
      <selection pane="topRight"/>
      <selection pane="bottomLeft"/>
      <selection pane="bottomRight" activeCell="D28" sqref="D28"/>
    </sheetView>
  </sheetViews>
  <sheetFormatPr defaultColWidth="8.85546875" defaultRowHeight="15" customHeight="1" x14ac:dyDescent="0.2"/>
  <cols>
    <col min="1" max="1" width="46.85546875" style="4" customWidth="1"/>
    <col min="2" max="2" width="13.85546875" style="5" bestFit="1" customWidth="1"/>
    <col min="3" max="7" width="13.85546875" style="5" customWidth="1"/>
    <col min="8" max="9" width="31.7109375" style="4" customWidth="1"/>
    <col min="10" max="16384" width="8.85546875" style="4"/>
  </cols>
  <sheetData>
    <row r="1" spans="1:11" s="199" customFormat="1" ht="15.75" thickBot="1" x14ac:dyDescent="0.25">
      <c r="A1" s="318" t="s">
        <v>199</v>
      </c>
      <c r="B1" s="319"/>
      <c r="C1" s="319"/>
      <c r="D1" s="319"/>
      <c r="E1" s="319"/>
      <c r="F1" s="319"/>
      <c r="G1" s="319"/>
      <c r="H1" s="319"/>
    </row>
    <row r="2" spans="1:11" s="104" customFormat="1" ht="51.95" customHeight="1" thickTop="1" thickBot="1" x14ac:dyDescent="0.25">
      <c r="A2" s="103" t="s">
        <v>16</v>
      </c>
      <c r="B2" s="116" t="s">
        <v>1</v>
      </c>
      <c r="C2" s="107" t="s">
        <v>198</v>
      </c>
      <c r="D2" s="113" t="s">
        <v>108</v>
      </c>
      <c r="E2" s="109" t="s">
        <v>3</v>
      </c>
      <c r="F2" s="109" t="s">
        <v>4</v>
      </c>
      <c r="G2" s="106" t="s">
        <v>5</v>
      </c>
      <c r="H2" s="117" t="s">
        <v>6</v>
      </c>
      <c r="I2" s="289"/>
    </row>
    <row r="3" spans="1:11" ht="16.5" thickBot="1" x14ac:dyDescent="0.3">
      <c r="A3" s="36" t="s">
        <v>145</v>
      </c>
      <c r="B3" s="83">
        <v>0</v>
      </c>
      <c r="C3" s="83">
        <v>0</v>
      </c>
      <c r="D3" s="83">
        <v>0</v>
      </c>
      <c r="E3" s="83">
        <v>0</v>
      </c>
      <c r="F3" s="83">
        <v>0</v>
      </c>
      <c r="G3" s="83">
        <v>0</v>
      </c>
      <c r="H3" s="9"/>
    </row>
    <row r="4" spans="1:11" ht="16.5" thickBot="1" x14ac:dyDescent="0.25">
      <c r="A4" s="35" t="s">
        <v>146</v>
      </c>
      <c r="B4" s="84"/>
      <c r="C4" s="84"/>
      <c r="D4" s="84"/>
      <c r="E4" s="84"/>
      <c r="F4" s="84"/>
      <c r="G4" s="84"/>
      <c r="H4" s="7"/>
    </row>
    <row r="5" spans="1:11" x14ac:dyDescent="0.2">
      <c r="A5" s="37" t="s">
        <v>147</v>
      </c>
      <c r="B5" s="82">
        <v>1500</v>
      </c>
      <c r="C5" s="8">
        <v>0</v>
      </c>
      <c r="D5" s="8">
        <v>1500</v>
      </c>
      <c r="E5" s="82">
        <f>B5-D5</f>
        <v>0</v>
      </c>
      <c r="F5" s="82">
        <f>B5</f>
        <v>1500</v>
      </c>
      <c r="G5" s="82">
        <f>B5-F5</f>
        <v>0</v>
      </c>
      <c r="H5" s="19"/>
      <c r="I5" s="290"/>
    </row>
    <row r="6" spans="1:11" s="46" customFormat="1" x14ac:dyDescent="0.2">
      <c r="A6" s="44" t="s">
        <v>148</v>
      </c>
      <c r="B6" s="85">
        <v>1000</v>
      </c>
      <c r="C6" s="8">
        <v>0</v>
      </c>
      <c r="D6" s="8">
        <v>800</v>
      </c>
      <c r="E6" s="82">
        <f t="shared" ref="E6:E16" si="0">B6-D6</f>
        <v>200</v>
      </c>
      <c r="F6" s="82">
        <f>D6</f>
        <v>800</v>
      </c>
      <c r="G6" s="82">
        <f t="shared" ref="G6:G16" si="1">B6-F6</f>
        <v>200</v>
      </c>
      <c r="H6" s="45"/>
      <c r="I6" s="291"/>
      <c r="J6" s="6"/>
      <c r="K6" s="6"/>
    </row>
    <row r="7" spans="1:11" x14ac:dyDescent="0.2">
      <c r="A7" s="37" t="s">
        <v>149</v>
      </c>
      <c r="B7" s="82">
        <v>2250</v>
      </c>
      <c r="C7" s="370">
        <v>190.3</v>
      </c>
      <c r="D7" s="8">
        <v>1332.1</v>
      </c>
      <c r="E7" s="82">
        <f t="shared" si="0"/>
        <v>917.90000000000009</v>
      </c>
      <c r="F7" s="82">
        <v>2283.6</v>
      </c>
      <c r="G7" s="82">
        <f t="shared" si="1"/>
        <v>-33.599999999999909</v>
      </c>
      <c r="H7" s="19"/>
      <c r="I7" s="290"/>
    </row>
    <row r="8" spans="1:11" x14ac:dyDescent="0.2">
      <c r="A8" s="37" t="s">
        <v>150</v>
      </c>
      <c r="B8" s="82">
        <v>200</v>
      </c>
      <c r="C8" s="8">
        <v>0</v>
      </c>
      <c r="D8" s="8">
        <v>0</v>
      </c>
      <c r="E8" s="82">
        <f t="shared" si="0"/>
        <v>200</v>
      </c>
      <c r="F8" s="82">
        <f t="shared" ref="F8:F15" si="2">B8</f>
        <v>200</v>
      </c>
      <c r="G8" s="82">
        <f t="shared" si="1"/>
        <v>0</v>
      </c>
      <c r="H8" s="19"/>
      <c r="I8" s="290"/>
    </row>
    <row r="9" spans="1:11" x14ac:dyDescent="0.2">
      <c r="A9" s="37" t="s">
        <v>151</v>
      </c>
      <c r="B9" s="82">
        <v>3500</v>
      </c>
      <c r="C9" s="370">
        <v>2907.04</v>
      </c>
      <c r="D9" s="8">
        <v>4642.6400000000003</v>
      </c>
      <c r="E9" s="82">
        <f t="shared" si="0"/>
        <v>-1142.6400000000003</v>
      </c>
      <c r="F9" s="82">
        <f t="shared" si="2"/>
        <v>3500</v>
      </c>
      <c r="G9" s="82">
        <f t="shared" si="1"/>
        <v>0</v>
      </c>
      <c r="H9" s="19"/>
      <c r="I9" s="290"/>
    </row>
    <row r="10" spans="1:11" x14ac:dyDescent="0.2">
      <c r="A10" s="38" t="s">
        <v>152</v>
      </c>
      <c r="B10" s="82">
        <v>4500</v>
      </c>
      <c r="C10" s="371">
        <v>741.4</v>
      </c>
      <c r="D10" s="371">
        <v>741.4</v>
      </c>
      <c r="E10" s="82">
        <f t="shared" si="0"/>
        <v>3758.6</v>
      </c>
      <c r="F10" s="82">
        <f t="shared" si="2"/>
        <v>4500</v>
      </c>
      <c r="G10" s="82">
        <f t="shared" si="1"/>
        <v>0</v>
      </c>
      <c r="H10" s="19"/>
      <c r="I10" s="290"/>
      <c r="J10" s="4" t="s">
        <v>153</v>
      </c>
    </row>
    <row r="11" spans="1:11" ht="30" x14ac:dyDescent="0.2">
      <c r="A11" s="38" t="s">
        <v>154</v>
      </c>
      <c r="B11" s="82">
        <v>1000</v>
      </c>
      <c r="C11" s="8">
        <v>0</v>
      </c>
      <c r="D11" s="8">
        <v>1971.47</v>
      </c>
      <c r="E11" s="82">
        <f t="shared" si="0"/>
        <v>-971.47</v>
      </c>
      <c r="F11" s="82">
        <f>D11</f>
        <v>1971.47</v>
      </c>
      <c r="G11" s="82">
        <f t="shared" si="1"/>
        <v>-971.47</v>
      </c>
      <c r="H11" s="19" t="s">
        <v>155</v>
      </c>
      <c r="I11" s="290"/>
      <c r="J11" s="4" t="s">
        <v>156</v>
      </c>
    </row>
    <row r="12" spans="1:11" x14ac:dyDescent="0.2">
      <c r="A12" s="38" t="s">
        <v>157</v>
      </c>
      <c r="B12" s="82">
        <v>0</v>
      </c>
      <c r="C12" s="8">
        <v>0</v>
      </c>
      <c r="D12" s="8">
        <v>0</v>
      </c>
      <c r="E12" s="82">
        <f t="shared" si="0"/>
        <v>0</v>
      </c>
      <c r="F12" s="82">
        <f>D12</f>
        <v>0</v>
      </c>
      <c r="G12" s="82">
        <f t="shared" si="1"/>
        <v>0</v>
      </c>
      <c r="H12" s="19"/>
      <c r="I12" s="290"/>
      <c r="J12" s="4" t="s">
        <v>158</v>
      </c>
    </row>
    <row r="13" spans="1:11" s="24" customFormat="1" ht="52.5" customHeight="1" x14ac:dyDescent="0.2">
      <c r="A13" s="39" t="s">
        <v>159</v>
      </c>
      <c r="B13" s="86">
        <v>5000</v>
      </c>
      <c r="C13" s="370">
        <v>92</v>
      </c>
      <c r="D13" s="8">
        <v>92</v>
      </c>
      <c r="E13" s="82">
        <f t="shared" si="0"/>
        <v>4908</v>
      </c>
      <c r="F13" s="82">
        <f t="shared" si="2"/>
        <v>5000</v>
      </c>
      <c r="G13" s="82">
        <f t="shared" si="1"/>
        <v>0</v>
      </c>
      <c r="H13" s="23" t="s">
        <v>160</v>
      </c>
      <c r="I13" s="292"/>
      <c r="J13" s="24" t="s">
        <v>161</v>
      </c>
    </row>
    <row r="14" spans="1:11" x14ac:dyDescent="0.2">
      <c r="A14" s="38" t="s">
        <v>162</v>
      </c>
      <c r="B14" s="82">
        <v>500</v>
      </c>
      <c r="C14" s="370">
        <v>52.17</v>
      </c>
      <c r="D14" s="8">
        <v>83</v>
      </c>
      <c r="E14" s="82">
        <f t="shared" si="0"/>
        <v>417</v>
      </c>
      <c r="F14" s="82">
        <f t="shared" si="2"/>
        <v>500</v>
      </c>
      <c r="G14" s="82">
        <f t="shared" si="1"/>
        <v>0</v>
      </c>
      <c r="H14" s="19"/>
      <c r="I14" s="290"/>
      <c r="J14" s="4" t="s">
        <v>163</v>
      </c>
    </row>
    <row r="15" spans="1:11" x14ac:dyDescent="0.2">
      <c r="A15" s="38" t="s">
        <v>164</v>
      </c>
      <c r="B15" s="82">
        <v>500</v>
      </c>
      <c r="C15" s="8">
        <v>0</v>
      </c>
      <c r="D15" s="8">
        <v>85</v>
      </c>
      <c r="E15" s="82">
        <f t="shared" si="0"/>
        <v>415</v>
      </c>
      <c r="F15" s="82">
        <f t="shared" si="2"/>
        <v>500</v>
      </c>
      <c r="G15" s="82">
        <f t="shared" si="1"/>
        <v>0</v>
      </c>
      <c r="H15" s="19"/>
      <c r="I15" s="290"/>
      <c r="J15" s="4" t="s">
        <v>165</v>
      </c>
    </row>
    <row r="16" spans="1:11" ht="33.75" customHeight="1" x14ac:dyDescent="0.2">
      <c r="A16" s="38" t="s">
        <v>166</v>
      </c>
      <c r="B16" s="87">
        <v>0</v>
      </c>
      <c r="C16" s="8">
        <v>0</v>
      </c>
      <c r="D16" s="8">
        <v>125.01</v>
      </c>
      <c r="E16" s="82">
        <f t="shared" si="0"/>
        <v>-125.01</v>
      </c>
      <c r="F16" s="82">
        <v>69</v>
      </c>
      <c r="G16" s="82">
        <f t="shared" si="1"/>
        <v>-69</v>
      </c>
      <c r="H16" s="19" t="s">
        <v>167</v>
      </c>
      <c r="I16" s="290"/>
      <c r="J16" s="4" t="s">
        <v>168</v>
      </c>
    </row>
    <row r="17" spans="1:9" ht="16.5" thickBot="1" x14ac:dyDescent="0.3">
      <c r="A17" s="33" t="s">
        <v>18</v>
      </c>
      <c r="B17" s="115">
        <f t="shared" ref="B17:G17" si="3">SUM(B5:B16)</f>
        <v>19950</v>
      </c>
      <c r="C17" s="115">
        <f t="shared" si="3"/>
        <v>3982.9100000000003</v>
      </c>
      <c r="D17" s="115">
        <f t="shared" si="3"/>
        <v>11372.619999999999</v>
      </c>
      <c r="E17" s="115">
        <f t="shared" si="3"/>
        <v>8577.3799999999992</v>
      </c>
      <c r="F17" s="115">
        <f t="shared" si="3"/>
        <v>20824.07</v>
      </c>
      <c r="G17" s="115">
        <f t="shared" si="3"/>
        <v>-874.06999999999994</v>
      </c>
      <c r="H17" s="21"/>
      <c r="I17" s="104"/>
    </row>
    <row r="18" spans="1:9" x14ac:dyDescent="0.2">
      <c r="A18" s="27"/>
      <c r="H18" s="22"/>
    </row>
    <row r="19" spans="1:9" ht="15" customHeight="1" x14ac:dyDescent="0.25">
      <c r="A19" s="27"/>
      <c r="B19" s="88"/>
      <c r="C19" s="88"/>
      <c r="D19" s="372"/>
      <c r="E19" s="88"/>
      <c r="F19" s="88"/>
      <c r="G19" s="88">
        <f>F17-B17</f>
        <v>874.06999999999971</v>
      </c>
    </row>
    <row r="20" spans="1:9" ht="15" customHeight="1" x14ac:dyDescent="0.2">
      <c r="D20" s="46"/>
      <c r="F20" s="95"/>
    </row>
  </sheetData>
  <pageMargins left="0.7" right="0.7" top="0.75" bottom="0.75" header="0.3" footer="0.3"/>
  <pageSetup paperSize="9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4F6A-20BA-42DE-BAC8-969E8C563B8F}">
  <sheetPr>
    <tabColor theme="2" tint="-0.249977111117893"/>
    <pageSetUpPr fitToPage="1"/>
  </sheetPr>
  <dimension ref="A1:H36"/>
  <sheetViews>
    <sheetView zoomScale="113" zoomScaleNormal="100" workbookViewId="0">
      <pane xSplit="1" ySplit="2" topLeftCell="B26" activePane="bottomRight" state="frozen"/>
      <selection pane="topRight"/>
      <selection pane="bottomLeft"/>
      <selection pane="bottomRight" activeCell="G32" sqref="G32"/>
    </sheetView>
  </sheetViews>
  <sheetFormatPr defaultColWidth="8.85546875" defaultRowHeight="15" customHeight="1" x14ac:dyDescent="0.2"/>
  <cols>
    <col min="1" max="1" width="52.7109375" style="4" customWidth="1"/>
    <col min="2" max="2" width="14.7109375" style="95" customWidth="1"/>
    <col min="3" max="6" width="14.7109375" style="27" customWidth="1"/>
    <col min="7" max="7" width="14.7109375" style="95" customWidth="1"/>
    <col min="8" max="8" width="73" style="4" customWidth="1"/>
    <col min="9" max="16384" width="8.85546875" style="4"/>
  </cols>
  <sheetData>
    <row r="1" spans="1:8" s="199" customFormat="1" ht="15.75" thickBot="1" x14ac:dyDescent="0.25">
      <c r="A1" s="318" t="s">
        <v>199</v>
      </c>
      <c r="B1" s="319"/>
      <c r="C1" s="319"/>
      <c r="D1" s="319"/>
      <c r="E1" s="319"/>
      <c r="F1" s="319"/>
      <c r="G1" s="319"/>
      <c r="H1" s="319"/>
    </row>
    <row r="2" spans="1:8" s="46" customFormat="1" ht="48" thickBot="1" x14ac:dyDescent="0.3">
      <c r="A2" s="102" t="s">
        <v>169</v>
      </c>
      <c r="B2" s="113" t="s">
        <v>72</v>
      </c>
      <c r="C2" s="109" t="s">
        <v>198</v>
      </c>
      <c r="D2" s="113" t="s">
        <v>108</v>
      </c>
      <c r="E2" s="109" t="s">
        <v>3</v>
      </c>
      <c r="F2" s="109" t="s">
        <v>4</v>
      </c>
      <c r="G2" s="140" t="s">
        <v>5</v>
      </c>
      <c r="H2" s="114" t="s">
        <v>6</v>
      </c>
    </row>
    <row r="3" spans="1:8" s="24" customFormat="1" ht="16.5" thickBot="1" x14ac:dyDescent="0.3">
      <c r="A3" s="66" t="s">
        <v>7</v>
      </c>
      <c r="B3" s="90"/>
      <c r="C3" s="47"/>
      <c r="D3" s="47"/>
      <c r="E3" s="47"/>
      <c r="F3" s="47"/>
      <c r="G3" s="90"/>
      <c r="H3" s="65"/>
    </row>
    <row r="4" spans="1:8" x14ac:dyDescent="0.2">
      <c r="A4" s="64" t="s">
        <v>170</v>
      </c>
      <c r="B4" s="91" t="s">
        <v>76</v>
      </c>
      <c r="C4" s="51">
        <v>0</v>
      </c>
      <c r="D4" s="51">
        <v>0</v>
      </c>
      <c r="E4" s="51">
        <v>0</v>
      </c>
      <c r="F4" s="129" t="str">
        <f>B4</f>
        <v>£0</v>
      </c>
      <c r="G4" s="141">
        <v>0</v>
      </c>
      <c r="H4" s="142" t="s">
        <v>171</v>
      </c>
    </row>
    <row r="5" spans="1:8" x14ac:dyDescent="0.2">
      <c r="A5" s="64" t="s">
        <v>172</v>
      </c>
      <c r="B5" s="91">
        <v>10400</v>
      </c>
      <c r="C5" s="51">
        <v>0</v>
      </c>
      <c r="D5" s="51">
        <v>650</v>
      </c>
      <c r="E5" s="51">
        <f>D5-B5</f>
        <v>-9750</v>
      </c>
      <c r="F5" s="51">
        <v>3000</v>
      </c>
      <c r="G5" s="68">
        <f t="shared" ref="G5:G7" si="0">F5-B5</f>
        <v>-7400</v>
      </c>
      <c r="H5" s="50" t="s">
        <v>173</v>
      </c>
    </row>
    <row r="6" spans="1:8" x14ac:dyDescent="0.2">
      <c r="A6" s="64" t="s">
        <v>174</v>
      </c>
      <c r="B6" s="91">
        <v>700</v>
      </c>
      <c r="C6" s="51">
        <v>0</v>
      </c>
      <c r="D6" s="51">
        <v>400</v>
      </c>
      <c r="E6" s="51">
        <f>D6-B6</f>
        <v>-300</v>
      </c>
      <c r="F6" s="51">
        <f t="shared" ref="F6" si="1">B6</f>
        <v>700</v>
      </c>
      <c r="G6" s="68">
        <f t="shared" si="0"/>
        <v>0</v>
      </c>
      <c r="H6" s="50" t="s">
        <v>175</v>
      </c>
    </row>
    <row r="7" spans="1:8" x14ac:dyDescent="0.2">
      <c r="A7" s="119" t="s">
        <v>176</v>
      </c>
      <c r="B7" s="120">
        <v>800</v>
      </c>
      <c r="C7" s="121">
        <v>0</v>
      </c>
      <c r="D7" s="121">
        <v>800</v>
      </c>
      <c r="E7" s="51">
        <f>D7-B7</f>
        <v>0</v>
      </c>
      <c r="F7" s="121">
        <f>D7</f>
        <v>800</v>
      </c>
      <c r="G7" s="68">
        <f t="shared" si="0"/>
        <v>0</v>
      </c>
      <c r="H7" s="118"/>
    </row>
    <row r="8" spans="1:8" ht="16.5" thickBot="1" x14ac:dyDescent="0.3">
      <c r="A8" s="52" t="s">
        <v>13</v>
      </c>
      <c r="B8" s="123">
        <f>SUM(B4:B7)</f>
        <v>11900</v>
      </c>
      <c r="C8" s="123">
        <f t="shared" ref="C8:G8" si="2">SUM(C4:C7)</f>
        <v>0</v>
      </c>
      <c r="D8" s="123">
        <f t="shared" si="2"/>
        <v>1850</v>
      </c>
      <c r="E8" s="123">
        <f t="shared" si="2"/>
        <v>-10050</v>
      </c>
      <c r="F8" s="123">
        <f t="shared" si="2"/>
        <v>4500</v>
      </c>
      <c r="G8" s="123">
        <f t="shared" si="2"/>
        <v>-7400</v>
      </c>
      <c r="H8" s="186" t="s">
        <v>32</v>
      </c>
    </row>
    <row r="9" spans="1:8" ht="16.5" thickBot="1" x14ac:dyDescent="0.3">
      <c r="A9" s="53"/>
      <c r="B9" s="189"/>
      <c r="C9" s="190"/>
      <c r="D9" s="190"/>
      <c r="E9" s="190"/>
      <c r="F9" s="190"/>
      <c r="G9" s="189"/>
      <c r="H9" s="50"/>
    </row>
    <row r="10" spans="1:8" ht="16.5" thickBot="1" x14ac:dyDescent="0.3">
      <c r="A10" s="74" t="s">
        <v>146</v>
      </c>
      <c r="B10" s="108" t="s">
        <v>32</v>
      </c>
      <c r="C10" s="108"/>
      <c r="D10" s="108"/>
      <c r="E10" s="108"/>
      <c r="F10" s="108"/>
      <c r="G10" s="108"/>
      <c r="H10" s="187" t="s">
        <v>32</v>
      </c>
    </row>
    <row r="11" spans="1:8" ht="16.5" thickBot="1" x14ac:dyDescent="0.3">
      <c r="A11" s="127" t="s">
        <v>177</v>
      </c>
      <c r="B11" s="126" t="s">
        <v>32</v>
      </c>
      <c r="C11" s="75"/>
      <c r="D11" s="75"/>
      <c r="E11" s="75"/>
      <c r="F11" s="75"/>
      <c r="G11" s="137"/>
      <c r="H11" s="76">
        <v>30</v>
      </c>
    </row>
    <row r="12" spans="1:8" s="6" customFormat="1" x14ac:dyDescent="0.2">
      <c r="A12" s="62" t="s">
        <v>178</v>
      </c>
      <c r="B12" s="68">
        <v>1000</v>
      </c>
      <c r="C12" s="8">
        <v>0</v>
      </c>
      <c r="D12" s="8">
        <v>1750</v>
      </c>
      <c r="E12" s="68">
        <f>B12-D12</f>
        <v>-750</v>
      </c>
      <c r="F12" s="68">
        <v>2750</v>
      </c>
      <c r="G12" s="68">
        <f>B12-F12</f>
        <v>-1750</v>
      </c>
      <c r="H12" s="63" t="s">
        <v>179</v>
      </c>
    </row>
    <row r="13" spans="1:8" x14ac:dyDescent="0.2">
      <c r="A13" s="48" t="s">
        <v>180</v>
      </c>
      <c r="B13" s="92">
        <v>10000</v>
      </c>
      <c r="C13" s="8">
        <v>0</v>
      </c>
      <c r="D13" s="8">
        <v>0</v>
      </c>
      <c r="E13" s="68">
        <f t="shared" ref="E13:E19" si="3">B13-D13</f>
        <v>10000</v>
      </c>
      <c r="F13" s="68">
        <f t="shared" ref="F13:F15" si="4">B13</f>
        <v>10000</v>
      </c>
      <c r="G13" s="68">
        <f t="shared" ref="G13:G19" si="5">B13-F13</f>
        <v>0</v>
      </c>
      <c r="H13" s="54"/>
    </row>
    <row r="14" spans="1:8" x14ac:dyDescent="0.2">
      <c r="A14" s="48" t="s">
        <v>181</v>
      </c>
      <c r="B14" s="92">
        <v>550</v>
      </c>
      <c r="C14" s="8">
        <v>0</v>
      </c>
      <c r="D14" s="8">
        <v>0</v>
      </c>
      <c r="E14" s="68">
        <f t="shared" si="3"/>
        <v>550</v>
      </c>
      <c r="F14" s="68">
        <f t="shared" si="4"/>
        <v>550</v>
      </c>
      <c r="G14" s="68">
        <f t="shared" si="5"/>
        <v>0</v>
      </c>
      <c r="H14" s="54"/>
    </row>
    <row r="15" spans="1:8" ht="15" customHeight="1" x14ac:dyDescent="0.2">
      <c r="A15" s="48" t="s">
        <v>174</v>
      </c>
      <c r="B15" s="92">
        <v>300</v>
      </c>
      <c r="C15" s="8">
        <v>0</v>
      </c>
      <c r="D15" s="8">
        <v>0</v>
      </c>
      <c r="E15" s="68">
        <f t="shared" si="3"/>
        <v>300</v>
      </c>
      <c r="F15" s="68">
        <f t="shared" si="4"/>
        <v>300</v>
      </c>
      <c r="G15" s="68">
        <f t="shared" si="5"/>
        <v>0</v>
      </c>
      <c r="H15" s="54"/>
    </row>
    <row r="16" spans="1:8" ht="15" customHeight="1" x14ac:dyDescent="0.2">
      <c r="A16" s="48" t="s">
        <v>182</v>
      </c>
      <c r="B16" s="92">
        <v>8240</v>
      </c>
      <c r="C16" s="8">
        <v>0</v>
      </c>
      <c r="D16" s="8">
        <v>0</v>
      </c>
      <c r="E16" s="68">
        <f t="shared" si="3"/>
        <v>8240</v>
      </c>
      <c r="F16" s="68">
        <v>3000</v>
      </c>
      <c r="G16" s="68">
        <f t="shared" si="5"/>
        <v>5240</v>
      </c>
      <c r="H16" s="50" t="s">
        <v>173</v>
      </c>
    </row>
    <row r="17" spans="1:8" ht="15" customHeight="1" x14ac:dyDescent="0.2">
      <c r="A17" s="48" t="s">
        <v>183</v>
      </c>
      <c r="B17" s="92">
        <v>0</v>
      </c>
      <c r="C17" s="8">
        <v>0</v>
      </c>
      <c r="D17" s="8">
        <v>1875</v>
      </c>
      <c r="E17" s="68">
        <f t="shared" si="3"/>
        <v>-1875</v>
      </c>
      <c r="F17" s="68">
        <f>D17</f>
        <v>1875</v>
      </c>
      <c r="G17" s="68">
        <f t="shared" si="5"/>
        <v>-1875</v>
      </c>
      <c r="H17" s="54" t="s">
        <v>184</v>
      </c>
    </row>
    <row r="18" spans="1:8" ht="15" customHeight="1" x14ac:dyDescent="0.2">
      <c r="A18" s="48" t="s">
        <v>185</v>
      </c>
      <c r="B18" s="314">
        <v>2800</v>
      </c>
      <c r="C18" s="8">
        <v>0</v>
      </c>
      <c r="D18" s="8">
        <v>6130.65</v>
      </c>
      <c r="E18" s="68">
        <f t="shared" si="3"/>
        <v>-3330.6499999999996</v>
      </c>
      <c r="F18" s="68">
        <f t="shared" ref="F18" si="6">D18</f>
        <v>6130.65</v>
      </c>
      <c r="G18" s="68">
        <f t="shared" si="5"/>
        <v>-3330.6499999999996</v>
      </c>
      <c r="H18" s="54"/>
    </row>
    <row r="19" spans="1:8" ht="15" customHeight="1" x14ac:dyDescent="0.2">
      <c r="A19" s="48" t="s">
        <v>186</v>
      </c>
      <c r="B19" s="314">
        <v>7500</v>
      </c>
      <c r="C19" s="8">
        <v>0</v>
      </c>
      <c r="D19" s="27">
        <v>0</v>
      </c>
      <c r="E19" s="68">
        <f t="shared" si="3"/>
        <v>7500</v>
      </c>
      <c r="F19" s="68">
        <f>E19</f>
        <v>7500</v>
      </c>
      <c r="G19" s="68">
        <f t="shared" si="5"/>
        <v>0</v>
      </c>
      <c r="H19" s="54"/>
    </row>
    <row r="20" spans="1:8" ht="17.100000000000001" customHeight="1" thickBot="1" x14ac:dyDescent="0.3">
      <c r="A20" s="124" t="s">
        <v>187</v>
      </c>
      <c r="B20" s="122">
        <f>SUM(B12:B19)</f>
        <v>30390</v>
      </c>
      <c r="C20" s="122">
        <f t="shared" ref="C20:F20" si="7">SUM(C12:C19)</f>
        <v>0</v>
      </c>
      <c r="D20" s="122">
        <f>SUM(D12:D18)</f>
        <v>9755.65</v>
      </c>
      <c r="E20" s="191">
        <f>SUM(E12:E19)</f>
        <v>20634.349999999999</v>
      </c>
      <c r="F20" s="122">
        <f t="shared" si="7"/>
        <v>32105.65</v>
      </c>
      <c r="G20" s="122">
        <f>SUM(G12:G19)</f>
        <v>-1715.6499999999996</v>
      </c>
      <c r="H20" s="55"/>
    </row>
    <row r="21" spans="1:8" ht="17.100000000000001" customHeight="1" thickBot="1" x14ac:dyDescent="0.3">
      <c r="A21" s="112"/>
      <c r="B21" s="112"/>
      <c r="C21" s="112"/>
      <c r="D21" s="112"/>
      <c r="E21" s="112"/>
      <c r="F21" s="112"/>
      <c r="G21" s="138"/>
      <c r="H21" s="130"/>
    </row>
    <row r="22" spans="1:8" s="5" customFormat="1" ht="15" customHeight="1" x14ac:dyDescent="0.25">
      <c r="A22" s="125" t="s">
        <v>188</v>
      </c>
      <c r="B22" s="93" t="s">
        <v>32</v>
      </c>
      <c r="C22" s="73"/>
      <c r="D22" s="73"/>
      <c r="E22" s="73"/>
      <c r="F22" s="73"/>
      <c r="G22" s="139"/>
      <c r="H22" s="57"/>
    </row>
    <row r="23" spans="1:8" ht="15" customHeight="1" x14ac:dyDescent="0.2">
      <c r="A23" s="48" t="s">
        <v>189</v>
      </c>
      <c r="B23" s="91">
        <v>2500</v>
      </c>
      <c r="C23" s="77">
        <v>0</v>
      </c>
      <c r="D23" s="143">
        <v>2992.46</v>
      </c>
      <c r="E23" s="141">
        <f t="shared" ref="E23:E26" si="8">B23-D23</f>
        <v>-492.46000000000004</v>
      </c>
      <c r="F23" s="144">
        <f>D23</f>
        <v>2992.46</v>
      </c>
      <c r="G23" s="77">
        <f t="shared" ref="G23:G26" si="9">B23-F23</f>
        <v>-492.46000000000004</v>
      </c>
      <c r="H23" s="97"/>
    </row>
    <row r="24" spans="1:8" ht="15" customHeight="1" x14ac:dyDescent="0.2">
      <c r="A24" s="128" t="s">
        <v>162</v>
      </c>
      <c r="B24" s="91">
        <v>1000</v>
      </c>
      <c r="C24" s="77">
        <v>332.69</v>
      </c>
      <c r="D24" s="77">
        <v>1927.69</v>
      </c>
      <c r="E24" s="68">
        <f t="shared" si="8"/>
        <v>-927.69</v>
      </c>
      <c r="F24" s="132">
        <v>2000</v>
      </c>
      <c r="G24" s="68">
        <f t="shared" si="9"/>
        <v>-1000</v>
      </c>
      <c r="H24" s="98" t="s">
        <v>190</v>
      </c>
    </row>
    <row r="25" spans="1:8" ht="15" customHeight="1" x14ac:dyDescent="0.2">
      <c r="A25" s="129" t="s">
        <v>191</v>
      </c>
      <c r="B25" s="91">
        <v>150</v>
      </c>
      <c r="C25" s="77">
        <v>0</v>
      </c>
      <c r="D25" s="77">
        <v>0</v>
      </c>
      <c r="E25" s="68">
        <f t="shared" si="8"/>
        <v>150</v>
      </c>
      <c r="F25" s="77">
        <v>150</v>
      </c>
      <c r="G25" s="68">
        <f t="shared" si="9"/>
        <v>0</v>
      </c>
      <c r="H25" s="98"/>
    </row>
    <row r="26" spans="1:8" ht="15" customHeight="1" x14ac:dyDescent="0.2">
      <c r="A26" s="64" t="s">
        <v>166</v>
      </c>
      <c r="B26" s="91">
        <v>500</v>
      </c>
      <c r="C26" s="77">
        <v>15.37</v>
      </c>
      <c r="D26" s="121">
        <v>126.45</v>
      </c>
      <c r="E26" s="68">
        <f t="shared" si="8"/>
        <v>373.55</v>
      </c>
      <c r="F26" s="77">
        <v>500</v>
      </c>
      <c r="G26" s="68">
        <f t="shared" si="9"/>
        <v>0</v>
      </c>
      <c r="H26" s="54" t="s">
        <v>192</v>
      </c>
    </row>
    <row r="27" spans="1:8" s="5" customFormat="1" ht="15" customHeight="1" thickBot="1" x14ac:dyDescent="0.3">
      <c r="A27" s="81" t="s">
        <v>193</v>
      </c>
      <c r="B27" s="123">
        <f>SUM(B23:B26)</f>
        <v>4150</v>
      </c>
      <c r="C27" s="123">
        <f t="shared" ref="C27:G27" si="10">SUM(C23:C26)</f>
        <v>348.06</v>
      </c>
      <c r="D27" s="123">
        <f>SUM(D23:D26)</f>
        <v>5046.5999999999995</v>
      </c>
      <c r="E27" s="191">
        <f>SUM(E23:E26)</f>
        <v>-896.60000000000014</v>
      </c>
      <c r="F27" s="123">
        <f t="shared" si="10"/>
        <v>5642.46</v>
      </c>
      <c r="G27" s="123">
        <f t="shared" si="10"/>
        <v>-1492.46</v>
      </c>
      <c r="H27" s="57" t="s">
        <v>32</v>
      </c>
    </row>
    <row r="28" spans="1:8" s="5" customFormat="1" ht="15" customHeight="1" x14ac:dyDescent="0.25">
      <c r="A28" s="56" t="s">
        <v>32</v>
      </c>
      <c r="B28" s="93" t="s">
        <v>32</v>
      </c>
      <c r="C28" s="73"/>
      <c r="D28" s="73"/>
      <c r="E28" s="73"/>
      <c r="F28" s="73"/>
      <c r="G28" s="139"/>
      <c r="H28" s="57" t="s">
        <v>32</v>
      </c>
    </row>
    <row r="29" spans="1:8" ht="17.100000000000001" customHeight="1" thickBot="1" x14ac:dyDescent="0.3">
      <c r="A29" s="58" t="s">
        <v>18</v>
      </c>
      <c r="B29" s="131">
        <f>B20+B27</f>
        <v>34540</v>
      </c>
      <c r="C29" s="131">
        <f t="shared" ref="C29:G29" si="11">C20+C27</f>
        <v>348.06</v>
      </c>
      <c r="D29" s="131">
        <f>D20+D27</f>
        <v>14802.25</v>
      </c>
      <c r="E29" s="131">
        <f t="shared" si="11"/>
        <v>19737.75</v>
      </c>
      <c r="F29" s="131">
        <f t="shared" si="11"/>
        <v>37748.11</v>
      </c>
      <c r="G29" s="131">
        <f t="shared" si="11"/>
        <v>-3208.1099999999997</v>
      </c>
      <c r="H29" s="188" t="s">
        <v>32</v>
      </c>
    </row>
    <row r="30" spans="1:8" ht="15" customHeight="1" x14ac:dyDescent="0.2">
      <c r="A30" s="59"/>
      <c r="B30" s="89"/>
      <c r="C30" s="49"/>
      <c r="D30" s="49"/>
      <c r="E30" s="49"/>
      <c r="F30" s="49"/>
      <c r="G30" s="89"/>
      <c r="H30" s="59"/>
    </row>
    <row r="31" spans="1:8" ht="15" customHeight="1" x14ac:dyDescent="0.25">
      <c r="A31" s="59"/>
      <c r="B31" s="94"/>
      <c r="C31" s="60"/>
      <c r="D31" s="60"/>
      <c r="E31" s="60"/>
      <c r="F31" s="60"/>
      <c r="G31" s="94"/>
      <c r="H31" s="59"/>
    </row>
    <row r="32" spans="1:8" ht="20.100000000000001" customHeight="1" x14ac:dyDescent="0.25">
      <c r="A32" s="28" t="s">
        <v>19</v>
      </c>
      <c r="B32" s="316">
        <f>B8-B29</f>
        <v>-22640</v>
      </c>
      <c r="C32" s="316">
        <f t="shared" ref="C32:F32" si="12">C8-C29</f>
        <v>-348.06</v>
      </c>
      <c r="D32" s="316">
        <f t="shared" si="12"/>
        <v>-12952.25</v>
      </c>
      <c r="E32" s="316">
        <f t="shared" si="12"/>
        <v>-29787.75</v>
      </c>
      <c r="F32" s="315">
        <f t="shared" si="12"/>
        <v>-33248.11</v>
      </c>
      <c r="G32" s="61">
        <f>G8+G29</f>
        <v>-10608.11</v>
      </c>
      <c r="H32" s="61"/>
    </row>
    <row r="33" spans="6:7" ht="15" customHeight="1" x14ac:dyDescent="0.2">
      <c r="G33" s="27"/>
    </row>
    <row r="36" spans="6:7" ht="15" customHeight="1" x14ac:dyDescent="0.2">
      <c r="F36" s="27" t="s">
        <v>70</v>
      </c>
      <c r="G36" s="95">
        <f>F32-B32</f>
        <v>-10608.11</v>
      </c>
    </row>
  </sheetData>
  <pageMargins left="0.7" right="0.7" top="0.75" bottom="0.75" header="0.3" footer="0.3"/>
  <pageSetup paperSize="9" scale="81" fitToWidth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7FBF9-78E9-4E27-BDE6-9E3D55D38E34}">
  <sheetPr>
    <tabColor rgb="FFFFC000"/>
    <pageSetUpPr fitToPage="1"/>
  </sheetPr>
  <dimension ref="A1:H7"/>
  <sheetViews>
    <sheetView workbookViewId="0">
      <selection activeCell="E4" sqref="E4"/>
    </sheetView>
  </sheetViews>
  <sheetFormatPr defaultColWidth="8.85546875" defaultRowHeight="15" x14ac:dyDescent="0.2"/>
  <cols>
    <col min="1" max="1" width="35.28515625" style="1" customWidth="1"/>
    <col min="2" max="6" width="10.85546875" style="1" customWidth="1"/>
    <col min="7" max="7" width="12.140625" style="1" customWidth="1"/>
    <col min="8" max="8" width="35.42578125" style="1" customWidth="1"/>
    <col min="9" max="16384" width="8.85546875" style="1"/>
  </cols>
  <sheetData>
    <row r="1" spans="1:8" s="199" customFormat="1" ht="15.75" thickBot="1" x14ac:dyDescent="0.25">
      <c r="A1" s="318" t="s">
        <v>199</v>
      </c>
      <c r="B1" s="319"/>
      <c r="C1" s="319"/>
      <c r="D1" s="319"/>
      <c r="E1" s="319"/>
      <c r="F1" s="319"/>
      <c r="G1" s="319"/>
      <c r="H1" s="319"/>
    </row>
    <row r="2" spans="1:8" s="3" customFormat="1" ht="48" thickBot="1" x14ac:dyDescent="0.3">
      <c r="A2" s="105" t="s">
        <v>194</v>
      </c>
      <c r="B2" s="133" t="s">
        <v>72</v>
      </c>
      <c r="C2" s="107" t="s">
        <v>198</v>
      </c>
      <c r="D2" s="134" t="s">
        <v>108</v>
      </c>
      <c r="E2" s="107" t="s">
        <v>3</v>
      </c>
      <c r="F2" s="107" t="s">
        <v>4</v>
      </c>
      <c r="G2" s="106" t="s">
        <v>5</v>
      </c>
      <c r="H2" s="135" t="s">
        <v>6</v>
      </c>
    </row>
    <row r="3" spans="1:8" s="2" customFormat="1" ht="16.5" thickBot="1" x14ac:dyDescent="0.3">
      <c r="A3" s="99" t="s">
        <v>15</v>
      </c>
      <c r="B3" s="100"/>
      <c r="C3" s="100"/>
      <c r="D3" s="100"/>
      <c r="E3" s="100"/>
      <c r="F3" s="100"/>
      <c r="G3" s="100"/>
      <c r="H3" s="101"/>
    </row>
    <row r="4" spans="1:8" x14ac:dyDescent="0.2">
      <c r="A4" s="136" t="s">
        <v>195</v>
      </c>
      <c r="B4" s="224">
        <v>5000</v>
      </c>
      <c r="C4" s="8">
        <v>0</v>
      </c>
      <c r="D4" s="8">
        <v>1220.83</v>
      </c>
      <c r="E4" s="224">
        <f>B4-D4</f>
        <v>3779.17</v>
      </c>
      <c r="F4" s="224">
        <v>5000</v>
      </c>
      <c r="G4" s="224">
        <f>B4-F4</f>
        <v>0</v>
      </c>
      <c r="H4" s="80" t="s">
        <v>201</v>
      </c>
    </row>
    <row r="5" spans="1:8" ht="16.5" thickBot="1" x14ac:dyDescent="0.3">
      <c r="A5" s="67" t="s">
        <v>196</v>
      </c>
      <c r="B5" s="225">
        <f t="shared" ref="B5:F5" si="0">SUM(B4)</f>
        <v>5000</v>
      </c>
      <c r="C5" s="225">
        <f t="shared" si="0"/>
        <v>0</v>
      </c>
      <c r="D5" s="225">
        <f t="shared" si="0"/>
        <v>1220.83</v>
      </c>
      <c r="E5" s="225" t="s">
        <v>197</v>
      </c>
      <c r="F5" s="225">
        <f t="shared" si="0"/>
        <v>5000</v>
      </c>
      <c r="G5" s="225">
        <v>0</v>
      </c>
      <c r="H5" s="2"/>
    </row>
    <row r="6" spans="1:8" ht="15.75" thickTop="1" x14ac:dyDescent="0.2"/>
    <row r="7" spans="1:8" x14ac:dyDescent="0.2">
      <c r="F7" s="136"/>
      <c r="G7" s="176"/>
    </row>
  </sheetData>
  <pageMargins left="0.70866141732283461" right="0.70866141732283461" top="0.74803149606299213" bottom="0.7480314960629921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4264e1-66a4-4150-a815-8bd031fa5c57" xsi:nil="true"/>
    <lcf76f155ced4ddcb4097134ff3c332f xmlns="5610e3d2-1d05-4e5f-8973-24897dc88331">
      <Terms xmlns="http://schemas.microsoft.com/office/infopath/2007/PartnerControls"/>
    </lcf76f155ced4ddcb4097134ff3c332f>
    <SharedWithUsers xmlns="004264e1-66a4-4150-a815-8bd031fa5c5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48D7BCDADFD8469867D4F4495E0726" ma:contentTypeVersion="16" ma:contentTypeDescription="Create a new document." ma:contentTypeScope="" ma:versionID="4e2fa644d9ec0c599ee5396dfea1a4ef">
  <xsd:schema xmlns:xsd="http://www.w3.org/2001/XMLSchema" xmlns:xs="http://www.w3.org/2001/XMLSchema" xmlns:p="http://schemas.microsoft.com/office/2006/metadata/properties" xmlns:ns2="5610e3d2-1d05-4e5f-8973-24897dc88331" xmlns:ns3="004264e1-66a4-4150-a815-8bd031fa5c57" targetNamespace="http://schemas.microsoft.com/office/2006/metadata/properties" ma:root="true" ma:fieldsID="fb543baff3c030b5b0c29ce3a7f5f146" ns2:_="" ns3:_="">
    <xsd:import namespace="5610e3d2-1d05-4e5f-8973-24897dc88331"/>
    <xsd:import namespace="004264e1-66a4-4150-a815-8bd031fa5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0e3d2-1d05-4e5f-8973-24897dc88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264e1-66a4-4150-a815-8bd031fa5c5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046006-3265-40c9-a748-fe3ba5006151}" ma:internalName="TaxCatchAll" ma:showField="CatchAllData" ma:web="004264e1-66a4-4150-a815-8bd031fa5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18FCBE-436A-451C-A8D8-FCF15E6218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29BC5-6605-4B84-95B8-C574DFFA90CD}">
  <ds:schemaRefs>
    <ds:schemaRef ds:uri="http://schemas.microsoft.com/office/2006/metadata/properties"/>
    <ds:schemaRef ds:uri="http://schemas.microsoft.com/office/infopath/2007/PartnerControls"/>
    <ds:schemaRef ds:uri="55cde4b9-17d8-49d8-b0a9-b99e8966121f"/>
    <ds:schemaRef ds:uri="a457131d-61a3-44f9-9b5c-919493fa1f1e"/>
  </ds:schemaRefs>
</ds:datastoreItem>
</file>

<file path=customXml/itemProps3.xml><?xml version="1.0" encoding="utf-8"?>
<ds:datastoreItem xmlns:ds="http://schemas.openxmlformats.org/officeDocument/2006/customXml" ds:itemID="{36D00BF2-C548-415D-B600-9712DBADC5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 Sheet</vt:lpstr>
      <vt:lpstr>Administration  </vt:lpstr>
      <vt:lpstr>L &amp; A</vt:lpstr>
      <vt:lpstr>Town Hall</vt:lpstr>
      <vt:lpstr>Civic</vt:lpstr>
      <vt:lpstr>Events</vt:lpstr>
      <vt:lpstr>Placemaking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Clair Helen Davis</cp:lastModifiedBy>
  <cp:revision/>
  <cp:lastPrinted>2025-11-10T14:24:08Z</cp:lastPrinted>
  <dcterms:created xsi:type="dcterms:W3CDTF">2022-11-23T15:14:54Z</dcterms:created>
  <dcterms:modified xsi:type="dcterms:W3CDTF">2025-11-14T12:03:24Z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0x010100CA48D7BCDADFD8469867D4F4495E0726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